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255" windowWidth="11100" windowHeight="5835" activeTab="0"/>
  </bookViews>
  <sheets>
    <sheet name="doch. na 2005" sheetId="1" r:id="rId1"/>
    <sheet name="wydatki na 2005" sheetId="2" r:id="rId2"/>
    <sheet name="przych i rozchod 2005" sheetId="3" r:id="rId3"/>
    <sheet name="zad inwest 2005" sheetId="4" r:id="rId4"/>
    <sheet name="wieloletnie prog na 2005" sheetId="5" r:id="rId5"/>
    <sheet name="Fund struk" sheetId="6" r:id="rId6"/>
    <sheet name="zad zlecone 2005" sheetId="7" r:id="rId7"/>
    <sheet name="Przych i wyd zakł budż" sheetId="8" r:id="rId8"/>
    <sheet name="GFOSiGW 2005" sheetId="9" r:id="rId9"/>
    <sheet name="dot. przedm.zakł. budż 2005" sheetId="10" r:id="rId10"/>
    <sheet name="wykazdotacje" sheetId="11" r:id="rId11"/>
    <sheet name="progn.dł. budż.na 2005" sheetId="12" r:id="rId12"/>
  </sheets>
  <definedNames>
    <definedName name="_xlnm.Print_Titles" localSheetId="0">'doch. na 2005'!$5:$5</definedName>
    <definedName name="_xlnm.Print_Titles" localSheetId="11">'progn.dł. budż.na 2005'!$A:$B</definedName>
    <definedName name="_xlnm.Print_Titles" localSheetId="4">'wieloletnie prog na 2005'!$5:$7</definedName>
    <definedName name="_xlnm.Print_Titles" localSheetId="1">'wydatki na 2005'!$5:$5</definedName>
    <definedName name="_xlnm.Print_Titles" localSheetId="10">'wykazdotacje'!$6:$6</definedName>
    <definedName name="_xlnm.Print_Titles" localSheetId="3">'zad inwest 2005'!$7:$7</definedName>
  </definedNames>
  <calcPr fullCalcOnLoad="1"/>
</workbook>
</file>

<file path=xl/comments12.xml><?xml version="1.0" encoding="utf-8"?>
<comments xmlns="http://schemas.openxmlformats.org/spreadsheetml/2006/main">
  <authors>
    <author>HLedoch</author>
  </authors>
  <commentList>
    <comment ref="D8" authorId="0">
      <text>
        <r>
          <rPr>
            <b/>
            <sz val="8"/>
            <rFont val="Tahoma"/>
            <family val="0"/>
          </rPr>
          <t>Wpisz prognozowany stan długu na koniec roku budżetowego wynikający z zawartych umów o kredyty i pożyczki z bankami lub pożyczkodawcami</t>
        </r>
      </text>
    </comment>
    <comment ref="E8" authorId="0">
      <text>
        <r>
          <rPr>
            <b/>
            <sz val="8"/>
            <rFont val="Tahoma"/>
            <family val="0"/>
          </rPr>
          <t>Wpisz prognozowany stan długu na koniec roku wynikający z zawartych umów o kredyty i pożyczki z bankami lub pożyczkodwcami w związku z porozumieniami dotyczącymi środków z Unii Europejskiej</t>
        </r>
      </text>
    </comment>
    <comment ref="I8" authorId="0">
      <text>
        <r>
          <rPr>
            <b/>
            <sz val="8"/>
            <rFont val="Tahoma"/>
            <family val="0"/>
          </rPr>
          <t>Wpisz prognozowany stan długu na koniec roku wynikający z wyemitowanych obligacji</t>
        </r>
        <r>
          <rPr>
            <sz val="8"/>
            <rFont val="Tahoma"/>
            <family val="0"/>
          </rPr>
          <t xml:space="preserve">
</t>
        </r>
      </text>
    </comment>
    <comment ref="J8" authorId="0">
      <text>
        <r>
          <rPr>
            <b/>
            <sz val="8"/>
            <rFont val="Tahoma"/>
            <family val="0"/>
          </rPr>
          <t>Wpisz prognozowany stan długu na koniec roku wynikający z wyemitowanych obligacji w związku z porozumieniami dotyczącymi środków z Unii Europejskiej</t>
        </r>
      </text>
    </comment>
    <comment ref="N8" authorId="0">
      <text>
        <r>
          <rPr>
            <b/>
            <sz val="8"/>
            <rFont val="Tahoma"/>
            <family val="0"/>
          </rPr>
          <t>Wpisz prognozowaną wartość nominalną (łącznie z odsetkami) niewymagalnych zobowiązań z tytułu udzielonych poręczeń i gwarancji</t>
        </r>
      </text>
    </comment>
    <comment ref="O8" authorId="0">
      <text>
        <r>
          <rPr>
            <b/>
            <sz val="8"/>
            <rFont val="Tahoma"/>
            <family val="0"/>
          </rPr>
          <t>Wpisz prognozowany stan długu na koniec roku wynikający z zobowiązań wymagalnych</t>
        </r>
        <r>
          <rPr>
            <sz val="8"/>
            <rFont val="Tahoma"/>
            <family val="0"/>
          </rPr>
          <t xml:space="preserve">
</t>
        </r>
      </text>
    </comment>
    <comment ref="Q8" authorId="0">
      <text>
        <r>
          <rPr>
            <b/>
            <sz val="8"/>
            <rFont val="Tahoma"/>
            <family val="0"/>
          </rPr>
          <t>Wpisz przewidywane wykonanie dochodów w roku</t>
        </r>
        <r>
          <rPr>
            <sz val="8"/>
            <rFont val="Tahoma"/>
            <family val="0"/>
          </rPr>
          <t xml:space="preserve">
</t>
        </r>
      </text>
    </comment>
    <comment ref="R8" authorId="0">
      <text>
        <r>
          <rPr>
            <b/>
            <sz val="8"/>
            <rFont val="Tahoma"/>
            <family val="0"/>
          </rPr>
          <t>Progonzowany  stan długu na koniec roku</t>
        </r>
      </text>
    </comment>
    <comment ref="T8" authorId="0">
      <text>
        <r>
          <rPr>
            <b/>
            <sz val="8"/>
            <rFont val="Tahoma"/>
            <family val="0"/>
          </rPr>
          <t>Prognozowany procent długu do dochodów</t>
        </r>
      </text>
    </comment>
    <comment ref="C9" authorId="0">
      <text>
        <r>
          <rPr>
            <b/>
            <sz val="8"/>
            <rFont val="Tahoma"/>
            <family val="0"/>
          </rPr>
          <t>Wpisz kwotę wynikającą z umowy zawartej z bankiem na kredytownie  wystepującego w ciągu roku niedoboru budżetowego</t>
        </r>
      </text>
    </comment>
    <comment ref="F9" authorId="0">
      <text>
        <r>
          <rPr>
            <b/>
            <sz val="8"/>
            <rFont val="Tahoma"/>
            <family val="0"/>
          </rPr>
          <t>Wpisz prognozowaną wielkość  pożyczek i kredytów na pokrycie wystepującego w ciągu roku niedoboru budżetowego</t>
        </r>
      </text>
    </comment>
    <comment ref="G9" authorId="0">
      <text>
        <r>
          <rPr>
            <b/>
            <sz val="8"/>
            <rFont val="Tahoma"/>
            <family val="0"/>
          </rPr>
          <t>Wpisz planowane kredyty lub pożyczki w danym roku budzetowym ( z uchwały budżetowej)</t>
        </r>
      </text>
    </comment>
    <comment ref="H9" authorId="0">
      <text>
        <r>
          <rPr>
            <b/>
            <sz val="8"/>
            <rFont val="Tahoma"/>
            <family val="0"/>
          </rPr>
          <t xml:space="preserve">Wpisz planowane kredyty lub pożyczki  w związku z porozumieniami dotyczącymi środków z Unii Europejskiej. </t>
        </r>
        <r>
          <rPr>
            <sz val="8"/>
            <rFont val="Tahoma"/>
            <family val="0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0"/>
          </rPr>
          <t>Wpisz prognozowaną wielkość  emisji obligacji na pokrycie wystepującego w ciągu roku niedoboru budżetowego</t>
        </r>
      </text>
    </comment>
    <comment ref="L9" authorId="0">
      <text>
        <r>
          <rPr>
            <b/>
            <sz val="8"/>
            <rFont val="Tahoma"/>
            <family val="0"/>
          </rPr>
          <t>Wpisz planowane emisje obligacji w danym roku budzetowym ( z uchwały budżetowej)</t>
        </r>
      </text>
    </comment>
    <comment ref="M9" authorId="0">
      <text>
        <r>
          <rPr>
            <b/>
            <sz val="8"/>
            <rFont val="Tahoma"/>
            <family val="0"/>
          </rPr>
          <t xml:space="preserve">Wpisz planowane emisje obligacji  w związku z porozumieniami dotyczącymi środków z Unii Europejskiej. </t>
        </r>
      </text>
    </comment>
    <comment ref="N9" authorId="0">
      <text>
        <r>
          <rPr>
            <b/>
            <sz val="8"/>
            <rFont val="Tahoma"/>
            <family val="0"/>
          </rPr>
          <t>Wpisz prognozowaną wartość poręczeń i gwarancji (łącznie z odsetkami)  w danym roku</t>
        </r>
      </text>
    </comment>
    <comment ref="Q9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R9" authorId="0">
      <text>
        <r>
          <rPr>
            <b/>
            <sz val="8"/>
            <rFont val="Tahoma"/>
            <family val="0"/>
          </rPr>
          <t>Prognozowany dług w roku budżetowym</t>
        </r>
      </text>
    </comment>
    <comment ref="S9" authorId="0">
      <text>
        <r>
          <rPr>
            <b/>
            <sz val="8"/>
            <rFont val="Tahoma"/>
            <family val="0"/>
          </rPr>
          <t>Wskaźnik spłat rat i odsetek w stosunku do planowanych dochodów w roku</t>
        </r>
      </text>
    </comment>
    <comment ref="R10" authorId="0">
      <text>
        <r>
          <rPr>
            <b/>
            <sz val="8"/>
            <rFont val="Tahoma"/>
            <family val="0"/>
          </rPr>
          <t>Suma spłat rat długu w roku budżetowym</t>
        </r>
      </text>
    </comment>
    <comment ref="C11" authorId="0">
      <text>
        <r>
          <rPr>
            <b/>
            <sz val="8"/>
            <rFont val="Tahoma"/>
            <family val="0"/>
          </rPr>
          <t>Wpisz prognozowaną w I kwartale spłatę rat wynikającą ze zawartej umowy na kredytownie występującego w ciągu roku niedoboru budżetowego</t>
        </r>
      </text>
    </comment>
    <comment ref="D11" authorId="0">
      <text>
        <r>
          <rPr>
            <b/>
            <sz val="8"/>
            <rFont val="Tahoma"/>
            <family val="0"/>
          </rPr>
          <t>Wpisz prognozowaną w I kwartale spłatę rat kredytów i pożyczek wynikającą ze zawartych umów</t>
        </r>
      </text>
    </comment>
    <comment ref="E11" authorId="0">
      <text>
        <r>
          <rPr>
            <b/>
            <sz val="8"/>
            <rFont val="Tahoma"/>
            <family val="0"/>
          </rPr>
          <t>Wpisz prognozowaną w I kwartale spłatę rat kredytów i pożyczek wynikającą ze zawartych umów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w związku z porozumieniami dotyczącymi środków z Unii Europejskiej</t>
        </r>
      </text>
    </comment>
    <comment ref="F11" authorId="0">
      <text>
        <r>
          <rPr>
            <b/>
            <sz val="8"/>
            <rFont val="Tahoma"/>
            <family val="0"/>
          </rPr>
          <t>Wpisz prognozowaną w I kwartale spłatę rat kredytów i pożyczek na finansowanie występującego w ciągu roku niedoboru budżetowego</t>
        </r>
      </text>
    </comment>
    <comment ref="G11" authorId="0">
      <text>
        <r>
          <rPr>
            <b/>
            <sz val="8"/>
            <rFont val="Tahoma"/>
            <family val="0"/>
          </rPr>
          <t>Wpisz prognozowaną w I kwartale spłatę rat kredytów i pożyczek wynikającą z planowanych wielkości</t>
        </r>
      </text>
    </comment>
    <comment ref="H11" authorId="0">
      <text>
        <r>
          <rPr>
            <b/>
            <sz val="8"/>
            <rFont val="Tahoma"/>
            <family val="0"/>
          </rPr>
          <t xml:space="preserve">Wpisz prognozowaną w I kwartale spłatę rat kredytów i pożyczek wynikającą z porozumień dotyczących środków z Unii Europejskiej. </t>
        </r>
      </text>
    </comment>
    <comment ref="I11" authorId="0">
      <text>
        <r>
          <rPr>
            <b/>
            <sz val="8"/>
            <rFont val="Tahoma"/>
            <family val="0"/>
          </rPr>
          <t>Wpisz prognozowany w I kwartale wykup obligacji wynikający z planowanych wielkości</t>
        </r>
      </text>
    </comment>
    <comment ref="J11" authorId="0">
      <text>
        <r>
          <rPr>
            <b/>
            <sz val="8"/>
            <rFont val="Tahoma"/>
            <family val="0"/>
          </rPr>
          <t>Wpisz prognozowany w I kwartale wykup wyemitowanych obligacji wynikający z porozumień dotyczących środków z Unii Europejskiej</t>
        </r>
      </text>
    </comment>
    <comment ref="K11" authorId="0">
      <text>
        <r>
          <rPr>
            <b/>
            <sz val="8"/>
            <rFont val="Tahoma"/>
            <family val="0"/>
          </rPr>
          <t>Wpisz prognozowany w I kwartale wykup obligacji na finansowanie występującego w ciągu roku niedoboru budżetowego</t>
        </r>
      </text>
    </comment>
    <comment ref="L11" authorId="0">
      <text>
        <r>
          <rPr>
            <b/>
            <sz val="8"/>
            <rFont val="Tahoma"/>
            <family val="0"/>
          </rPr>
          <t>Wpisz prognozowany w I kwartale wykup obligacji wynikający z planowanych wielkości</t>
        </r>
      </text>
    </comment>
    <comment ref="M11" authorId="0">
      <text>
        <r>
          <rPr>
            <b/>
            <sz val="8"/>
            <rFont val="Tahoma"/>
            <family val="0"/>
          </rPr>
          <t>Wpisz prognozowany w I kwartale wykup planowanych obligacji wynikający z porozumień dotyczących środków z Unii Europejskiej</t>
        </r>
      </text>
    </comment>
    <comment ref="N11" authorId="0">
      <text>
        <r>
          <rPr>
            <b/>
            <sz val="8"/>
            <rFont val="Tahoma"/>
            <family val="0"/>
          </rPr>
          <t>Wpisz prognozowaną wartość spłaty w I kwartale (łącznie z odsetkami) niewymagalnych zobowiązań z tytułu udzielonych poręczeń i gwarancji</t>
        </r>
      </text>
    </comment>
    <comment ref="O11" authorId="0">
      <text>
        <r>
          <rPr>
            <b/>
            <sz val="8"/>
            <rFont val="Tahoma"/>
            <family val="0"/>
          </rPr>
          <t>Wpisz prognozowaną spłątę w I kwartale zobowiązań wymagalnych</t>
        </r>
        <r>
          <rPr>
            <sz val="8"/>
            <rFont val="Tahoma"/>
            <family val="0"/>
          </rPr>
          <t xml:space="preserve">
</t>
        </r>
      </text>
    </comment>
    <comment ref="T11" authorId="0">
      <text>
        <r>
          <rPr>
            <b/>
            <sz val="8"/>
            <rFont val="Tahoma"/>
            <family val="0"/>
          </rPr>
          <t>Procent planowanego długu do planowanych dochodów w I kwartale</t>
        </r>
      </text>
    </comment>
    <comment ref="C12" authorId="0">
      <text>
        <r>
          <rPr>
            <b/>
            <sz val="8"/>
            <rFont val="Tahoma"/>
            <family val="0"/>
          </rPr>
          <t xml:space="preserve">Wpisz prognozowaną w II kwartale spłatę rat wynikającą ze zawartej umowy na kredytownie występującego w ciągu roku niedoboru budżetowego </t>
        </r>
      </text>
    </comment>
    <comment ref="D12" authorId="0">
      <text>
        <r>
          <rPr>
            <b/>
            <sz val="8"/>
            <rFont val="Tahoma"/>
            <family val="0"/>
          </rPr>
          <t>Wpisz prognozowaną w II kwartale spłatę rat kredytów i pożyczek wynikającą ze zawartych umów</t>
        </r>
      </text>
    </comment>
    <comment ref="E12" authorId="0">
      <text>
        <r>
          <rPr>
            <b/>
            <sz val="8"/>
            <rFont val="Tahoma"/>
            <family val="0"/>
          </rPr>
          <t>Wpisz prognozowaną w II kwartale spłatę rat kredytów i pożyczek wynikającą ze zawartych umóww związku z porozumieniami dotyczącymi środków z Unii Europejskiej</t>
        </r>
      </text>
    </comment>
    <comment ref="F12" authorId="0">
      <text>
        <r>
          <rPr>
            <b/>
            <sz val="8"/>
            <rFont val="Tahoma"/>
            <family val="0"/>
          </rPr>
          <t>Wpisz prognozowaną w II kwartale spłatę rat kredytów i pożyczek na finansowanie występującego w ciągu roku niedoboru budżetowego</t>
        </r>
      </text>
    </comment>
    <comment ref="G12" authorId="0">
      <text>
        <r>
          <rPr>
            <b/>
            <sz val="8"/>
            <rFont val="Tahoma"/>
            <family val="0"/>
          </rPr>
          <t>Wpisz prognozowaną w II kwartale spłatę rat kredytów i pożyczek wynikającą z planowanych wielkości</t>
        </r>
      </text>
    </comment>
    <comment ref="H12" authorId="0">
      <text>
        <r>
          <rPr>
            <b/>
            <sz val="8"/>
            <rFont val="Tahoma"/>
            <family val="0"/>
          </rPr>
          <t xml:space="preserve">Wpisz prognozowaną w II kwartale spłatę rat kredytów i pożyczek wynikającą  z porozumień dotyczących środków z Unii Europejskiej. </t>
        </r>
      </text>
    </comment>
    <comment ref="I12" authorId="0">
      <text>
        <r>
          <rPr>
            <b/>
            <sz val="8"/>
            <rFont val="Tahoma"/>
            <family val="0"/>
          </rPr>
          <t>Wpisz prognozowany w II kwartale wykup obligacji wynikający z planowanych wielkości</t>
        </r>
      </text>
    </comment>
    <comment ref="J12" authorId="0">
      <text>
        <r>
          <rPr>
            <b/>
            <sz val="8"/>
            <rFont val="Tahoma"/>
            <family val="0"/>
          </rPr>
          <t>Wpisz prognozowany w II kwartale wykup wyemitowanych obligacji wynikający z porozumień dotyczących środków z Unii Europejskiej</t>
        </r>
      </text>
    </comment>
    <comment ref="K12" authorId="0">
      <text>
        <r>
          <rPr>
            <b/>
            <sz val="8"/>
            <rFont val="Tahoma"/>
            <family val="0"/>
          </rPr>
          <t>Wpisz prognozowany w II kwartale wykup obligacji na finansowanie występującego w ciągu roku niedoboru budżetowego</t>
        </r>
      </text>
    </comment>
    <comment ref="L12" authorId="0">
      <text>
        <r>
          <rPr>
            <b/>
            <sz val="8"/>
            <rFont val="Tahoma"/>
            <family val="0"/>
          </rPr>
          <t>Wpisz prognozowany w II kwartale wykup obligacji wynikający z planowanych wielkości</t>
        </r>
      </text>
    </comment>
    <comment ref="M12" authorId="0">
      <text>
        <r>
          <rPr>
            <b/>
            <sz val="8"/>
            <rFont val="Tahoma"/>
            <family val="0"/>
          </rPr>
          <t>Wpisz prognozowany w II kwartale wykup planowanych obligacji wynikający z porozumień dotyczących środków z Unii Europejskiej</t>
        </r>
      </text>
    </comment>
    <comment ref="N12" authorId="0">
      <text>
        <r>
          <rPr>
            <b/>
            <sz val="8"/>
            <rFont val="Tahoma"/>
            <family val="0"/>
          </rPr>
          <t>Wpisz prognozowaną wartość spłaty w II kwartale (łącznie z odsetkami) niewymagalnych zobowiązań z tytułu udzielonych poręczeń i gwarancji</t>
        </r>
      </text>
    </comment>
    <comment ref="O12" authorId="0">
      <text>
        <r>
          <rPr>
            <b/>
            <sz val="8"/>
            <rFont val="Tahoma"/>
            <family val="0"/>
          </rPr>
          <t>Wpisz prognozowaną spłątę w II kwartale zobowiązań wymagalnych</t>
        </r>
      </text>
    </comment>
    <comment ref="T12" authorId="0">
      <text>
        <r>
          <rPr>
            <b/>
            <sz val="8"/>
            <rFont val="Tahoma"/>
            <family val="0"/>
          </rPr>
          <t>Procent planowanego długu do planowanych dochodów w II kwartale</t>
        </r>
      </text>
    </comment>
    <comment ref="C13" authorId="0">
      <text>
        <r>
          <rPr>
            <b/>
            <sz val="8"/>
            <rFont val="Tahoma"/>
            <family val="0"/>
          </rPr>
          <t xml:space="preserve">Wpisz prognozowaną w III kwartale spłatę rat wynikającą ze zawartej umowy na kredytownie występującego w ciągu roku niedoboru budżetowego </t>
        </r>
      </text>
    </comment>
    <comment ref="D13" authorId="0">
      <text>
        <r>
          <rPr>
            <b/>
            <sz val="8"/>
            <rFont val="Tahoma"/>
            <family val="0"/>
          </rPr>
          <t>Wpisz prognozowaną w III kwartale spłatę rat kredytów i pożyczek wynikającą ze zawartych umów</t>
        </r>
      </text>
    </comment>
    <comment ref="E13" authorId="0">
      <text>
        <r>
          <rPr>
            <b/>
            <sz val="8"/>
            <rFont val="Tahoma"/>
            <family val="2"/>
          </rPr>
          <t>Wpisz prognozowaną w III kwartale spłatę rat kredytów i pożyczek wynikającą ze zawartych umóww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0"/>
          </rPr>
          <t>Wpisz prognozowaną w III kwartale spłatę rat kredytów i pożyczek na finansowanie występującego w ciągu roku niedoboru budżetowego</t>
        </r>
      </text>
    </comment>
    <comment ref="G13" authorId="0">
      <text>
        <r>
          <rPr>
            <b/>
            <sz val="8"/>
            <rFont val="Tahoma"/>
            <family val="0"/>
          </rPr>
          <t>Wpisz prognozowaną w III kwartale spłatę rat kredytów i pożyczek wynikającą z planowanych wielkości</t>
        </r>
      </text>
    </comment>
    <comment ref="H13" authorId="0">
      <text>
        <r>
          <rPr>
            <b/>
            <sz val="8"/>
            <rFont val="Tahoma"/>
            <family val="0"/>
          </rPr>
          <t xml:space="preserve">Wpisz prognozowaną w III kwartale spłatę rat kredytów i pożyczek wynikającą  z porozumień dotyczących środków z Unii Europejskiej. </t>
        </r>
      </text>
    </comment>
    <comment ref="I13" authorId="0">
      <text>
        <r>
          <rPr>
            <b/>
            <sz val="8"/>
            <rFont val="Tahoma"/>
            <family val="0"/>
          </rPr>
          <t>Wpisz prognozowany w III kwartale wykup obligacji wynikający z planowanych wielkości</t>
        </r>
      </text>
    </comment>
    <comment ref="J13" authorId="0">
      <text>
        <r>
          <rPr>
            <b/>
            <sz val="8"/>
            <rFont val="Tahoma"/>
            <family val="0"/>
          </rPr>
          <t>Wpisz prognozowany w III kwartale wykup wyemitowanych obligacji wynikający z porozumień dotyczących środków z Unii Europejskiej</t>
        </r>
      </text>
    </comment>
    <comment ref="K13" authorId="0">
      <text>
        <r>
          <rPr>
            <b/>
            <sz val="8"/>
            <rFont val="Tahoma"/>
            <family val="0"/>
          </rPr>
          <t>Wpisz prognozowany w III kwartale wykup obligacji na finansowanie występującego w ciągu roku niedoboru budżetowego</t>
        </r>
      </text>
    </comment>
    <comment ref="L13" authorId="0">
      <text>
        <r>
          <rPr>
            <b/>
            <sz val="8"/>
            <rFont val="Tahoma"/>
            <family val="0"/>
          </rPr>
          <t>Wpisz prognozowany w III kwartale wykup obligacji wynikający z planowanych wielkości</t>
        </r>
      </text>
    </comment>
    <comment ref="M13" authorId="0">
      <text>
        <r>
          <rPr>
            <b/>
            <sz val="8"/>
            <rFont val="Tahoma"/>
            <family val="0"/>
          </rPr>
          <t>Wpisz prognozowany w III kwartale wykup palnowanych obligacji wynikający z porozumień dotyczących środków z Unii Europejskiej</t>
        </r>
      </text>
    </comment>
    <comment ref="N13" authorId="0">
      <text>
        <r>
          <rPr>
            <b/>
            <sz val="8"/>
            <rFont val="Tahoma"/>
            <family val="0"/>
          </rPr>
          <t>Wpisz prognozowaną wartość spłaty w III kwartale (łącznie z odsetkami) niewymagalnych zobowiązań z tytułu udzielonych poręczeń i gwarancji</t>
        </r>
      </text>
    </comment>
    <comment ref="O13" authorId="0">
      <text>
        <r>
          <rPr>
            <b/>
            <sz val="8"/>
            <rFont val="Tahoma"/>
            <family val="0"/>
          </rPr>
          <t>Wpisz prognozowaną spłątę w III kwartale zobowiązań wymagalnych</t>
        </r>
      </text>
    </comment>
    <comment ref="T13" authorId="0">
      <text>
        <r>
          <rPr>
            <b/>
            <sz val="8"/>
            <rFont val="Tahoma"/>
            <family val="0"/>
          </rPr>
          <t>Procent planowanego długu do planowanych dochodów w III kwartale</t>
        </r>
      </text>
    </comment>
    <comment ref="C14" authorId="0">
      <text>
        <r>
          <rPr>
            <b/>
            <sz val="8"/>
            <rFont val="Tahoma"/>
            <family val="2"/>
          </rPr>
          <t xml:space="preserve">Wpisz prognozowaną w IV kwartale spłatę rat wynikającą ze zawartej umowy na kredytownie występującego w ciągu roku niedoboru budżetowego </t>
        </r>
      </text>
    </comment>
    <comment ref="D14" authorId="0">
      <text>
        <r>
          <rPr>
            <b/>
            <sz val="8"/>
            <rFont val="Tahoma"/>
            <family val="0"/>
          </rPr>
          <t>Wpisz prognozowaną w IV kwartale spłatę rat kredytów i pożyczek wynikającą ze zawartych umów</t>
        </r>
      </text>
    </comment>
    <comment ref="E14" authorId="0">
      <text>
        <r>
          <rPr>
            <b/>
            <sz val="8"/>
            <rFont val="Tahoma"/>
            <family val="0"/>
          </rPr>
          <t>Wpisz prognozowaną w IV kwartale spłatę rat kredytów i pożyczek wynikającą ze zawartych umów w związku z porozumieniami dotyczącymi środków z Unii Europejskiej</t>
        </r>
      </text>
    </comment>
    <comment ref="F14" authorId="0">
      <text>
        <r>
          <rPr>
            <b/>
            <sz val="8"/>
            <rFont val="Tahoma"/>
            <family val="0"/>
          </rPr>
          <t>Wpisz prognozowaną w IV kwartale spłatę rat kredytów i pożyczek na finansowanie występującego w ciągu roku niedoboru budżetowego</t>
        </r>
      </text>
    </comment>
    <comment ref="G14" authorId="0">
      <text>
        <r>
          <rPr>
            <b/>
            <sz val="8"/>
            <rFont val="Tahoma"/>
            <family val="0"/>
          </rPr>
          <t>Wpisz prognozowaną w IV kwartale spłatę rat kredytów i pożyczek wynikającą z planowanych wielkości</t>
        </r>
      </text>
    </comment>
    <comment ref="H14" authorId="0">
      <text>
        <r>
          <rPr>
            <b/>
            <sz val="8"/>
            <rFont val="Tahoma"/>
            <family val="0"/>
          </rPr>
          <t xml:space="preserve">Wpisz prognozowaną w IV kwartale spłatę rat kredytów i pożyczek wynikającą z porozumień dotyczących środków z Unii Europejskiej. </t>
        </r>
      </text>
    </comment>
    <comment ref="I14" authorId="0">
      <text>
        <r>
          <rPr>
            <b/>
            <sz val="8"/>
            <rFont val="Tahoma"/>
            <family val="0"/>
          </rPr>
          <t>Wpisz prognozowany w IV kwartale wykup obligacji wynikający z planowanych wielkości</t>
        </r>
      </text>
    </comment>
    <comment ref="J14" authorId="0">
      <text>
        <r>
          <rPr>
            <b/>
            <sz val="8"/>
            <rFont val="Tahoma"/>
            <family val="0"/>
          </rPr>
          <t>Wpisz prognozowany w IV kwartale wykup wyemitowanych obligacji wynikający z porozumień dotyczących środków z Unii Europejskiej</t>
        </r>
      </text>
    </comment>
    <comment ref="K14" authorId="0">
      <text>
        <r>
          <rPr>
            <b/>
            <sz val="8"/>
            <rFont val="Tahoma"/>
            <family val="0"/>
          </rPr>
          <t>Wpisz prognozowany w IV kwartale wykup obligacji na finansowanie występującego w ciągu roku niedoboru budżetowego</t>
        </r>
      </text>
    </comment>
    <comment ref="L14" authorId="0">
      <text>
        <r>
          <rPr>
            <b/>
            <sz val="8"/>
            <rFont val="Tahoma"/>
            <family val="0"/>
          </rPr>
          <t>Wpisz prognozowany w IV kwartale wykup obligacji wynikający z planowanych wielkości</t>
        </r>
      </text>
    </comment>
    <comment ref="M14" authorId="0">
      <text>
        <r>
          <rPr>
            <b/>
            <sz val="8"/>
            <rFont val="Tahoma"/>
            <family val="0"/>
          </rPr>
          <t>Wpisz prognozowany w IV kwartale wykup palnowanych obligacji wynikający z porozumień dotyczących środków z Unii Europejskiej</t>
        </r>
      </text>
    </comment>
    <comment ref="N14" authorId="0">
      <text>
        <r>
          <rPr>
            <b/>
            <sz val="8"/>
            <rFont val="Tahoma"/>
            <family val="0"/>
          </rPr>
          <t>Wpisz prognozowaną wartość spłaty w IV kwartale (łącznie z odsetkami) niewymagalnych zobowiązań z tytułu udzielonych poręczeń i gwarancji</t>
        </r>
      </text>
    </comment>
    <comment ref="O14" authorId="0">
      <text>
        <r>
          <rPr>
            <b/>
            <sz val="8"/>
            <rFont val="Tahoma"/>
            <family val="0"/>
          </rPr>
          <t>Wpisz prognozowaną spłątę w IV kwartale zobowiązań wymagalnych</t>
        </r>
      </text>
    </comment>
    <comment ref="T14" authorId="0">
      <text>
        <r>
          <rPr>
            <b/>
            <sz val="8"/>
            <rFont val="Tahoma"/>
            <family val="0"/>
          </rPr>
          <t>Procent planowanego długu do planowanych dochodów w IV kwartale</t>
        </r>
      </text>
    </comment>
    <comment ref="R15" authorId="0">
      <text>
        <r>
          <rPr>
            <b/>
            <sz val="8"/>
            <rFont val="Tahoma"/>
            <family val="0"/>
          </rPr>
          <t>Suma spłat odsetek od długu w roku budżetowym</t>
        </r>
      </text>
    </comment>
    <comment ref="C16" authorId="0">
      <text>
        <r>
          <rPr>
            <b/>
            <sz val="8"/>
            <rFont val="Tahoma"/>
            <family val="0"/>
          </rPr>
          <t xml:space="preserve">Wpisz prognozowaną w I kwartale spłatę odsetek wynikającą ze zawartej umowy na kredytownie występującego w ciągu roku niedoboru budżetowego </t>
        </r>
      </text>
    </comment>
    <comment ref="D16" authorId="0">
      <text>
        <r>
          <rPr>
            <b/>
            <sz val="8"/>
            <rFont val="Tahoma"/>
            <family val="0"/>
          </rPr>
          <t>Wpisz prognozowaną w I kwartale spłatę odsetek od kredytów i pożyczek wynikającą ze zawartych umów</t>
        </r>
      </text>
    </comment>
    <comment ref="E16" authorId="0">
      <text>
        <r>
          <rPr>
            <b/>
            <sz val="8"/>
            <rFont val="Tahoma"/>
            <family val="0"/>
          </rPr>
          <t>Wpisz prognozowaną w I kwartale spłatę odsetek od kredytów i pożyczek wynikającą ze zawartych umów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w związku z porozumieniami dotyczącymi środków z Unii Europejskiej</t>
        </r>
      </text>
    </comment>
    <comment ref="F16" authorId="0">
      <text>
        <r>
          <rPr>
            <b/>
            <sz val="8"/>
            <rFont val="Tahoma"/>
            <family val="0"/>
          </rPr>
          <t xml:space="preserve">Wpisz prognozowaną w I kwartale spłatę odsetek od kredtów i pożyczek na finansowanie występującego w ciągu roku niedoboru budżetowego </t>
        </r>
      </text>
    </comment>
    <comment ref="G16" authorId="0">
      <text>
        <r>
          <rPr>
            <b/>
            <sz val="8"/>
            <rFont val="Tahoma"/>
            <family val="0"/>
          </rPr>
          <t>Wpisz prognozowaną w I kwartale spłatę odsetek od kredytów i pożyczek wynikającą z planowanych wielkości</t>
        </r>
      </text>
    </comment>
    <comment ref="H16" authorId="0">
      <text>
        <r>
          <rPr>
            <b/>
            <sz val="8"/>
            <rFont val="Tahoma"/>
            <family val="0"/>
          </rPr>
          <t>Wpisz prognozowaną w I kwartale spłatę odsetek od kredytów i pożyczek wynikającą z porozumień dotyczących środków z Unii Europejskiej.</t>
        </r>
      </text>
    </comment>
    <comment ref="I16" authorId="0">
      <text>
        <r>
          <rPr>
            <b/>
            <sz val="8"/>
            <rFont val="Tahoma"/>
            <family val="0"/>
          </rPr>
          <t>Wpisz prognozowaną w I kwartale spłatę odsetek od wyemitowanych obligacji wynikających z planowanych wielkości</t>
        </r>
      </text>
    </comment>
    <comment ref="J16" authorId="0">
      <text>
        <r>
          <rPr>
            <b/>
            <sz val="8"/>
            <rFont val="Tahoma"/>
            <family val="0"/>
          </rPr>
          <t>Wpisz prognozowaną w I kwartale spłatę odsetek od wyemitowanych obligacji związanych z porozumieniami dotyczącymi środków z Unii Europejskiej.</t>
        </r>
      </text>
    </comment>
    <comment ref="K16" authorId="0">
      <text>
        <r>
          <rPr>
            <b/>
            <sz val="8"/>
            <rFont val="Tahoma"/>
            <family val="0"/>
          </rPr>
          <t xml:space="preserve">Wpisz prognozowaną w I kwartale spłatę odsetek od planowanej emisji obligacji na finansowanie występującego w ciągu roku niedoboru budżetowego </t>
        </r>
      </text>
    </comment>
    <comment ref="L16" authorId="0">
      <text>
        <r>
          <rPr>
            <b/>
            <sz val="8"/>
            <rFont val="Tahoma"/>
            <family val="0"/>
          </rPr>
          <t>Wpisz prognozowaną w I kwartale spłatę odsetek od obligacji wynikającą z planowanych wielkości</t>
        </r>
      </text>
    </comment>
    <comment ref="M16" authorId="0">
      <text>
        <r>
          <rPr>
            <b/>
            <sz val="8"/>
            <rFont val="Tahoma"/>
            <family val="0"/>
          </rPr>
          <t>Wpisz prognozowaną w I kwartale spłatę odsetek od planowanych obligacji związanych z porozumieniami dotyczącymi środków z Unii Europejskiej.</t>
        </r>
      </text>
    </comment>
    <comment ref="S16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C17" authorId="0">
      <text>
        <r>
          <rPr>
            <b/>
            <sz val="8"/>
            <rFont val="Tahoma"/>
            <family val="0"/>
          </rPr>
          <t xml:space="preserve">Wpisz prognozowaną w II kwartale spłatę odsetek wynikającą ze zawartej umowy na kredytownie występującego w ciągu roku niedoboru budżetowego </t>
        </r>
      </text>
    </comment>
    <comment ref="D17" authorId="0">
      <text>
        <r>
          <rPr>
            <b/>
            <sz val="8"/>
            <rFont val="Tahoma"/>
            <family val="0"/>
          </rPr>
          <t>Wpisz prognozowaną w II kwartale spłatę odsetek od kredytów i pożyczek wynikającą ze zawartych umów</t>
        </r>
      </text>
    </comment>
    <comment ref="E17" authorId="0">
      <text>
        <r>
          <rPr>
            <b/>
            <sz val="8"/>
            <rFont val="Tahoma"/>
            <family val="0"/>
          </rPr>
          <t>Wpisz prognozowaną w II kwartale spłatę odsetek od kredytów i pożyczek wynikającą ze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0"/>
          </rPr>
          <t xml:space="preserve">Wpisz prognozowaną w II kwartale spłatę odsetek wynikającą ze zawartej umowy na kredytownie występującego w ciągu roku niedoboru budżetowego </t>
        </r>
      </text>
    </comment>
    <comment ref="G17" authorId="0">
      <text>
        <r>
          <rPr>
            <b/>
            <sz val="8"/>
            <rFont val="Tahoma"/>
            <family val="0"/>
          </rPr>
          <t>Wpisz prognozowaną w II kwartale spłatę odsetek od kredytów i pożyczek wynikającą z planowanych wielkości</t>
        </r>
      </text>
    </comment>
    <comment ref="H17" authorId="0">
      <text>
        <r>
          <rPr>
            <b/>
            <sz val="8"/>
            <rFont val="Tahoma"/>
            <family val="0"/>
          </rPr>
          <t>Wpisz prognozowaną w II kwartale spłatę odsetek od kredytów i pożyczek wynikającą z porozumień dotyczących środków z Unii Europejskiej.</t>
        </r>
      </text>
    </comment>
    <comment ref="I17" authorId="0">
      <text>
        <r>
          <rPr>
            <b/>
            <sz val="8"/>
            <rFont val="Tahoma"/>
            <family val="0"/>
          </rPr>
          <t>Wpisz prognozowaną w II kwartale spłatę odsetek od wyemitowanych obligacji wynikających z planowanych wielkości</t>
        </r>
      </text>
    </comment>
    <comment ref="J17" authorId="0">
      <text>
        <r>
          <rPr>
            <b/>
            <sz val="8"/>
            <rFont val="Tahoma"/>
            <family val="0"/>
          </rPr>
          <t>Wpisz prognozowaną w II kwartale spłatę odsetek od wyemitowanych obligacji związanych z porozumieniami dotyczącymi środków z Unii Europejskiej.</t>
        </r>
      </text>
    </comment>
    <comment ref="K17" authorId="0">
      <text>
        <r>
          <rPr>
            <b/>
            <sz val="8"/>
            <rFont val="Tahoma"/>
            <family val="0"/>
          </rPr>
          <t xml:space="preserve">Wpisz prognozowaną w II kwartale spłatę odsetek od planowanej emisji obligacji na finansowanie występującego w ciągu roku niedoboru budżetowego </t>
        </r>
      </text>
    </comment>
    <comment ref="L17" authorId="0">
      <text>
        <r>
          <rPr>
            <b/>
            <sz val="8"/>
            <rFont val="Tahoma"/>
            <family val="0"/>
          </rPr>
          <t>Wpisz prognozowaną w II kwartale spłatę odsetek od obligacji wynikającą z planowanych wielkości</t>
        </r>
      </text>
    </comment>
    <comment ref="M17" authorId="0">
      <text>
        <r>
          <rPr>
            <b/>
            <sz val="8"/>
            <rFont val="Tahoma"/>
            <family val="0"/>
          </rPr>
          <t>Wpisz prognozowaną w II kwartale spłatę odsetek od planowanych obligacji związanych z porozumieniami dotyczącymi środków z Unii Europejskiej.</t>
        </r>
      </text>
    </comment>
    <comment ref="C18" authorId="0">
      <text>
        <r>
          <rPr>
            <b/>
            <sz val="8"/>
            <rFont val="Tahoma"/>
            <family val="0"/>
          </rPr>
          <t xml:space="preserve">Wpisz prognozowaną w III kwaratle spłatę odsetek wynikającą ze zawartej umowy na kredytownie występującego w ciągu roku niedoboru budżetowego </t>
        </r>
      </text>
    </comment>
    <comment ref="D18" authorId="0">
      <text>
        <r>
          <rPr>
            <b/>
            <sz val="8"/>
            <rFont val="Tahoma"/>
            <family val="0"/>
          </rPr>
          <t>Wpisz prognozowaną w III kwartale spłatę odsetek od kredytów i pożyczek wynikającą ze zawartych umów</t>
        </r>
        <r>
          <rPr>
            <sz val="8"/>
            <rFont val="Tahoma"/>
            <family val="0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0"/>
          </rPr>
          <t>Wpisz prognozowaną w III kwartale spłatę odsetek od kredytów i pożyczek wynikającą ze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0"/>
          </rPr>
          <t xml:space="preserve">Wpisz prognozowaną w III kwaratle spłatę odsetek wynikającą ze zawartej umowy na kredytownie występującego w ciągu roku niedoboru budżetowego </t>
        </r>
      </text>
    </comment>
    <comment ref="G18" authorId="0">
      <text>
        <r>
          <rPr>
            <b/>
            <sz val="8"/>
            <rFont val="Tahoma"/>
            <family val="0"/>
          </rPr>
          <t>Wpisz prognozowaną w III kwartale spłatę odsetek od kredytów i pożyczek wynikającą z planowanych wielkości</t>
        </r>
      </text>
    </comment>
    <comment ref="H18" authorId="0">
      <text>
        <r>
          <rPr>
            <b/>
            <sz val="8"/>
            <rFont val="Tahoma"/>
            <family val="0"/>
          </rPr>
          <t>Wpisz prognozowaną w III kwartale spłatę odsetek od kredytów i pożyczek wynikającą z porozumień dotyczących środków z Unii Europejskiej.</t>
        </r>
      </text>
    </comment>
    <comment ref="I18" authorId="0">
      <text>
        <r>
          <rPr>
            <b/>
            <sz val="8"/>
            <rFont val="Tahoma"/>
            <family val="0"/>
          </rPr>
          <t>Wpisz prognozowaną w III kwartale spłatę odsetek od wyemitowanych obligacji wynikających z planowanych wielkości</t>
        </r>
      </text>
    </comment>
    <comment ref="J18" authorId="0">
      <text>
        <r>
          <rPr>
            <b/>
            <sz val="8"/>
            <rFont val="Tahoma"/>
            <family val="0"/>
          </rPr>
          <t>Wpisz prognozowaną w III kwartale spłatę odsetek od wyemitowanych obligacji związanych z porozumieniami dotyczącymi środków z Unii Europejskiej.</t>
        </r>
      </text>
    </comment>
    <comment ref="K18" authorId="0">
      <text>
        <r>
          <rPr>
            <b/>
            <sz val="8"/>
            <rFont val="Tahoma"/>
            <family val="0"/>
          </rPr>
          <t xml:space="preserve">Wpisz prognozowaną w III kwartale spłatę odsetek od planowanej emisji obligacji na finansowanie występującego w ciągu roku niedoboru budżetowego </t>
        </r>
      </text>
    </comment>
    <comment ref="L18" authorId="0">
      <text>
        <r>
          <rPr>
            <b/>
            <sz val="8"/>
            <rFont val="Tahoma"/>
            <family val="0"/>
          </rPr>
          <t>Wpisz prognozowaną w III kwartale spłatę odsetek od obligacji wynikającą z planowanych wielkości</t>
        </r>
      </text>
    </comment>
    <comment ref="M18" authorId="0">
      <text>
        <r>
          <rPr>
            <b/>
            <sz val="8"/>
            <rFont val="Tahoma"/>
            <family val="0"/>
          </rPr>
          <t>Wpisz prognozowaną w III kwartale spłatę odsetek od planowanych obligacji związanych z porozumieniami dotyczącymi środków z Unii Europejskiej.</t>
        </r>
      </text>
    </comment>
    <comment ref="C19" authorId="0">
      <text>
        <r>
          <rPr>
            <b/>
            <sz val="8"/>
            <rFont val="Tahoma"/>
            <family val="0"/>
          </rPr>
          <t xml:space="preserve">Wpisz prognozowaną w IV kwartale spłatę odsetek wynikającą ze zawartej umowy na kredytownie występującego w ciągu roku niedoboru budżetowego </t>
        </r>
      </text>
    </comment>
    <comment ref="D19" authorId="0">
      <text>
        <r>
          <rPr>
            <b/>
            <sz val="8"/>
            <rFont val="Tahoma"/>
            <family val="0"/>
          </rPr>
          <t>Wpisz prognozowaną w IV kwartale spłatę odsetek od kredytów i pożyczek wynikającą ze zawartych umów</t>
        </r>
        <r>
          <rPr>
            <sz val="8"/>
            <rFont val="Tahoma"/>
            <family val="0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Wpisz prognozowaną w IV kwartale spłatę odsetek od kredytów i pożyczek wynikającą ze zawartych umów w związku z porozumieniami dotyczącymi środków z Unii Europejskiej</t>
        </r>
        <r>
          <rPr>
            <sz val="8"/>
            <rFont val="Tahoma"/>
            <family val="0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0"/>
          </rPr>
          <t xml:space="preserve">Wpisz prognozowaną w IV kwartale spłatę odsetek wynikającą ze zawartej umowy na kredytownie występującego w ciągu roku niedoboru budżetowego </t>
        </r>
      </text>
    </comment>
    <comment ref="G19" authorId="0">
      <text>
        <r>
          <rPr>
            <b/>
            <sz val="8"/>
            <rFont val="Tahoma"/>
            <family val="0"/>
          </rPr>
          <t>Wpisz prognozowaną w IV kwartale spłatę odsetek od kredytów i pożyczek wynikającą z planowanych wielkości</t>
        </r>
      </text>
    </comment>
    <comment ref="H19" authorId="0">
      <text>
        <r>
          <rPr>
            <b/>
            <sz val="8"/>
            <rFont val="Tahoma"/>
            <family val="0"/>
          </rPr>
          <t>Wpisz prognozowaną w IV kwartale spłatę odsetek od kredytów i pożyczek wynikającą z porozumień dotyczących środków z Unii Europejskiej.</t>
        </r>
      </text>
    </comment>
    <comment ref="I19" authorId="0">
      <text>
        <r>
          <rPr>
            <b/>
            <sz val="8"/>
            <rFont val="Tahoma"/>
            <family val="0"/>
          </rPr>
          <t>Wpisz prognozowaną w IV kwartale spłatę odsetek od wyemitowanych obligacji wynikających z planowanych wielkości</t>
        </r>
      </text>
    </comment>
    <comment ref="J19" authorId="0">
      <text>
        <r>
          <rPr>
            <b/>
            <sz val="8"/>
            <rFont val="Tahoma"/>
            <family val="0"/>
          </rPr>
          <t>Wpisz prognozowaną w IV kwartale spłatę odsetek od wyemitowanych obligacji związanych z porozumieniami dotyczącymi środków z Unii Europejskiej.</t>
        </r>
      </text>
    </comment>
    <comment ref="K19" authorId="0">
      <text>
        <r>
          <rPr>
            <b/>
            <sz val="8"/>
            <rFont val="Tahoma"/>
            <family val="0"/>
          </rPr>
          <t xml:space="preserve">Wpisz prognozowaną w IV kwartale spłatę odsetek od planowanej emisji obligacji na finansowanie występującego w ciągu roku niedoboru budżetowego </t>
        </r>
      </text>
    </comment>
    <comment ref="L19" authorId="0">
      <text>
        <r>
          <rPr>
            <b/>
            <sz val="8"/>
            <rFont val="Tahoma"/>
            <family val="0"/>
          </rPr>
          <t>Wpisz prognozowaną w IV kwartale spłatę odsetek od obligacji wynikającą z planowanych wielkości</t>
        </r>
      </text>
    </comment>
    <comment ref="M19" authorId="0">
      <text>
        <r>
          <rPr>
            <b/>
            <sz val="8"/>
            <rFont val="Tahoma"/>
            <family val="0"/>
          </rPr>
          <t>Wpisz prognozowaną w IV kwartale spłatę odsetek od planowanych obligacji związanych z porozumieniami dotyczącymi środków z Unii Europejskiej.</t>
        </r>
      </text>
    </comment>
    <comment ref="D20" authorId="0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E20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G20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T20" authorId="0">
      <text>
        <r>
          <rPr>
            <b/>
            <sz val="8"/>
            <rFont val="Tahoma"/>
            <family val="0"/>
          </rPr>
          <t>Procent planowanego długu do planowanych dochodów</t>
        </r>
      </text>
    </comment>
    <comment ref="D21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</text>
    </comment>
    <comment ref="E21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G21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H21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I21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J21" authorId="0">
      <text>
        <r>
          <rPr>
            <b/>
            <sz val="8"/>
            <rFont val="Tahoma"/>
            <family val="0"/>
          </rPr>
          <t>Wpisz prognozowaną w danym roku kwotę wykupu wyemitowanych obligacji związanych  z porozumieniami dotyczącymi środków z Unii Europejskiej.</t>
        </r>
      </text>
    </comment>
    <comment ref="L21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21" authorId="0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21" authorId="0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O21" authorId="0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Q21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R21" authorId="0">
      <text>
        <r>
          <rPr>
            <b/>
            <sz val="8"/>
            <rFont val="Tahoma"/>
            <family val="0"/>
          </rPr>
          <t>Progonzowany  stan długu na koniec roku</t>
        </r>
      </text>
    </comment>
    <comment ref="D22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</text>
    </comment>
    <comment ref="E22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G22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H22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I22" authorId="0">
      <text>
        <r>
          <rPr>
            <b/>
            <sz val="8"/>
            <rFont val="Tahoma"/>
            <family val="0"/>
          </rPr>
          <t>Wpisz prognozowaną w danym roku spłaty odsetek od wyemitowanych obligacji wynikającą z planowanych wielkości</t>
        </r>
      </text>
    </comment>
    <comment ref="J22" authorId="0">
      <text>
        <r>
          <rPr>
            <b/>
            <sz val="8"/>
            <rFont val="Tahoma"/>
            <family val="0"/>
          </rPr>
          <t>Wpisz prognozowaną w danym roku kwotę spłaty odsetek od wyemitowanych obligacjizwiąznych  z porozumieniami dotyczącymi środków z Unii Europejskiej.</t>
        </r>
      </text>
    </comment>
    <comment ref="L22" authorId="0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22" authorId="0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D23" authorId="0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E23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G23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H23" authorId="0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I23" authorId="0">
      <text>
        <r>
          <rPr>
            <b/>
            <sz val="8"/>
            <rFont val="Tahoma"/>
            <family val="0"/>
          </rPr>
          <t>Prognozowany stan długu wyemitowanych obligaacji na koniec roku z związku planowanymi wielkościami</t>
        </r>
      </text>
    </comment>
    <comment ref="J23" authorId="0">
      <text>
        <r>
          <rPr>
            <b/>
            <sz val="8"/>
            <rFont val="Tahoma"/>
            <family val="0"/>
          </rPr>
          <t>Prognozowany stan długu wyemitowanych obligacji na koniec roku związanych z porozumieniami dotyczącymi środków z Unii Europejskiej.</t>
        </r>
      </text>
    </comment>
    <comment ref="L23" authorId="0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23" authorId="0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S23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T23" authorId="0">
      <text>
        <r>
          <rPr>
            <b/>
            <sz val="8"/>
            <rFont val="Tahoma"/>
            <family val="0"/>
          </rPr>
          <t>Procent planowanego długu do planowanych dochodów</t>
        </r>
      </text>
    </comment>
    <comment ref="D24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E24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G24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H24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I24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J24" authorId="0">
      <text>
        <r>
          <rPr>
            <b/>
            <sz val="8"/>
            <rFont val="Tahoma"/>
            <family val="0"/>
          </rPr>
          <t>Wpisz prognozowaną w danym roku kwotę wykupu wyemitowanych obligacji związanych  z porozumieniami dotyczącymi środków z Unii Europejskiej.</t>
        </r>
      </text>
    </comment>
    <comment ref="L24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24" authorId="0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24" authorId="0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O24" authorId="0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Q24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R24" authorId="0">
      <text>
        <r>
          <rPr>
            <b/>
            <sz val="8"/>
            <rFont val="Tahoma"/>
            <family val="0"/>
          </rPr>
          <t>Progonzowany  stan długu na koniec roku</t>
        </r>
      </text>
    </comment>
    <comment ref="D25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E25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G25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H25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I25" authorId="0">
      <text>
        <r>
          <rPr>
            <b/>
            <sz val="8"/>
            <rFont val="Tahoma"/>
            <family val="0"/>
          </rPr>
          <t>Wpisz prognozowaną w danym roku spłaty odsetek od wyemitowanych obligacji wynikającą z planowanych wielkości</t>
        </r>
      </text>
    </comment>
    <comment ref="J25" authorId="0">
      <text>
        <r>
          <rPr>
            <b/>
            <sz val="8"/>
            <rFont val="Tahoma"/>
            <family val="0"/>
          </rPr>
          <t>Wpisz prognozowaną w danym roku kwotę spłaty odsetek od wyemitowanych obligacjizwiąznych  z porozumieniami dotyczącymi środków z Unii Europejskiej.</t>
        </r>
      </text>
    </comment>
    <comment ref="L25" authorId="0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25" authorId="0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D26" authorId="0">
      <text>
        <r>
          <rPr>
            <b/>
            <sz val="8"/>
            <rFont val="Tahoma"/>
            <family val="0"/>
          </rPr>
          <t>Wyliczony stan długu zaciągnietych kredytów i pożyczek na koniec roku</t>
        </r>
        <r>
          <rPr>
            <sz val="8"/>
            <rFont val="Tahoma"/>
            <family val="0"/>
          </rPr>
          <t xml:space="preserve">
</t>
        </r>
      </text>
    </comment>
    <comment ref="E26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G26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H26" authorId="0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I26" authorId="0">
      <text>
        <r>
          <rPr>
            <b/>
            <sz val="8"/>
            <rFont val="Tahoma"/>
            <family val="0"/>
          </rPr>
          <t>Prognozowany stan długu wyemitowanych obligaacji na koniec roku z związku planowanymi wielkościami</t>
        </r>
      </text>
    </comment>
    <comment ref="J26" authorId="0">
      <text>
        <r>
          <rPr>
            <b/>
            <sz val="8"/>
            <rFont val="Tahoma"/>
            <family val="0"/>
          </rPr>
          <t>Prognozowany stan długu wyemitowanych obligacji na koniec roku związanych z porozumieniami dotyczącymi środków z Unii Europejskiej.</t>
        </r>
      </text>
    </comment>
    <comment ref="L26" authorId="0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26" authorId="0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S26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T26" authorId="0">
      <text>
        <r>
          <rPr>
            <b/>
            <sz val="8"/>
            <rFont val="Tahoma"/>
            <family val="0"/>
          </rPr>
          <t>Procent planowanego długu do planowanych dochodów</t>
        </r>
      </text>
    </comment>
    <comment ref="D27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E27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G27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H27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I27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J27" authorId="0">
      <text>
        <r>
          <rPr>
            <b/>
            <sz val="8"/>
            <rFont val="Tahoma"/>
            <family val="0"/>
          </rPr>
          <t>Wpisz prognozowaną w danym roku kwotę wykupu wyemitowanych obligacji związanych  z porozumieniami dotyczącymi środków z Unii Europejskiej.</t>
        </r>
      </text>
    </comment>
    <comment ref="L27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27" authorId="0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27" authorId="0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O27" authorId="0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Q27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R27" authorId="0">
      <text>
        <r>
          <rPr>
            <b/>
            <sz val="8"/>
            <rFont val="Tahoma"/>
            <family val="0"/>
          </rPr>
          <t>Progonzowany  stan długu na koniec roku</t>
        </r>
      </text>
    </comment>
    <comment ref="D28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E28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G28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H28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I28" authorId="0">
      <text>
        <r>
          <rPr>
            <b/>
            <sz val="8"/>
            <rFont val="Tahoma"/>
            <family val="0"/>
          </rPr>
          <t>Wpisz prognozowaną w danym roku spłaty odsetek od wyemitowanych obligacji wynikającą z planowanych wielkości</t>
        </r>
      </text>
    </comment>
    <comment ref="J28" authorId="0">
      <text>
        <r>
          <rPr>
            <b/>
            <sz val="8"/>
            <rFont val="Tahoma"/>
            <family val="0"/>
          </rPr>
          <t>Wpisz prognozowaną w danym roku kwotę spłaty odsetek od wyemitowanych obligacjizwiąznych  z porozumieniami dotyczącymi środków z Unii Europejskiej.</t>
        </r>
      </text>
    </comment>
    <comment ref="L28" authorId="0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28" authorId="0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D29" authorId="0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E29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G29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H29" authorId="0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I29" authorId="0">
      <text>
        <r>
          <rPr>
            <b/>
            <sz val="8"/>
            <rFont val="Tahoma"/>
            <family val="0"/>
          </rPr>
          <t>Prognozowany stan długu wyemitowanych obligaacji na koniec roku z związku planowanymi wielkościami</t>
        </r>
      </text>
    </comment>
    <comment ref="J29" authorId="0">
      <text>
        <r>
          <rPr>
            <b/>
            <sz val="8"/>
            <rFont val="Tahoma"/>
            <family val="0"/>
          </rPr>
          <t>Prognozowany stan długu wyemitowanych obligacji na koniec roku związanych z porozumieniami dotyczącymi środków z Unii Europejskiej.</t>
        </r>
      </text>
    </comment>
    <comment ref="L29" authorId="0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29" authorId="0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S29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T29" authorId="0">
      <text>
        <r>
          <rPr>
            <b/>
            <sz val="8"/>
            <rFont val="Tahoma"/>
            <family val="0"/>
          </rPr>
          <t>Procent planowanego długu do planowanych dochodów</t>
        </r>
      </text>
    </comment>
    <comment ref="D30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E30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G30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H30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I30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J30" authorId="0">
      <text>
        <r>
          <rPr>
            <b/>
            <sz val="8"/>
            <rFont val="Tahoma"/>
            <family val="0"/>
          </rPr>
          <t>Wpisz prognozowaną w danym roku kwotę wykupu wyemitowanych obligacji związanych  z porozumieniami dotyczącymi środków z Unii Europejskiej.</t>
        </r>
      </text>
    </comment>
    <comment ref="L30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30" authorId="0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30" authorId="0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O30" authorId="0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Q30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R30" authorId="0">
      <text>
        <r>
          <rPr>
            <b/>
            <sz val="8"/>
            <rFont val="Tahoma"/>
            <family val="0"/>
          </rPr>
          <t>Progonzowany  stan długu na koniec roku</t>
        </r>
      </text>
    </comment>
    <comment ref="D31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E31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G31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H31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I31" authorId="0">
      <text>
        <r>
          <rPr>
            <b/>
            <sz val="8"/>
            <rFont val="Tahoma"/>
            <family val="0"/>
          </rPr>
          <t>Wpisz prognozowaną w danym roku spłaty odsetek od wyemitowanych obligacji wynikającą z planowanych wielkości</t>
        </r>
      </text>
    </comment>
    <comment ref="J31" authorId="0">
      <text>
        <r>
          <rPr>
            <b/>
            <sz val="8"/>
            <rFont val="Tahoma"/>
            <family val="0"/>
          </rPr>
          <t>Wpisz prognozowaną w danym roku kwotę spłaty odsetek od wyemitowanych obligacjizwiąznych  z porozumieniami dotyczącymi środków z Unii Europejskiej.</t>
        </r>
      </text>
    </comment>
    <comment ref="L31" authorId="0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31" authorId="0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D32" authorId="0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E32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G32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H32" authorId="0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I32" authorId="0">
      <text>
        <r>
          <rPr>
            <b/>
            <sz val="8"/>
            <rFont val="Tahoma"/>
            <family val="0"/>
          </rPr>
          <t>Prognozowany stan długu wyemitowanych obligaacji na koniec roku z związku planowanymi wielkościami</t>
        </r>
      </text>
    </comment>
    <comment ref="J32" authorId="0">
      <text>
        <r>
          <rPr>
            <b/>
            <sz val="8"/>
            <rFont val="Tahoma"/>
            <family val="0"/>
          </rPr>
          <t>Prognozowany stan długu wyemitowanych obligacji na koniec roku związanych z porozumieniami dotyczącymi środków z Unii Europejskiej.</t>
        </r>
      </text>
    </comment>
    <comment ref="L32" authorId="0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32" authorId="0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S32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T32" authorId="0">
      <text>
        <r>
          <rPr>
            <b/>
            <sz val="8"/>
            <rFont val="Tahoma"/>
            <family val="0"/>
          </rPr>
          <t>Procent planowanego długu do planowanych dochodów</t>
        </r>
      </text>
    </comment>
    <comment ref="D33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E33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G33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H33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I33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J33" authorId="0">
      <text>
        <r>
          <rPr>
            <b/>
            <sz val="8"/>
            <rFont val="Tahoma"/>
            <family val="0"/>
          </rPr>
          <t>Wpisz prognozowaną w danym roku kwotę wykupu wyemitowanych obligacji związanych  z porozumieniami dotyczącymi środków z Unii Europejskiej.</t>
        </r>
      </text>
    </comment>
    <comment ref="L33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33" authorId="0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33" authorId="0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O33" authorId="0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Q33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R33" authorId="0">
      <text>
        <r>
          <rPr>
            <b/>
            <sz val="8"/>
            <rFont val="Tahoma"/>
            <family val="0"/>
          </rPr>
          <t>Progonzowany  stan długu na koniec roku</t>
        </r>
      </text>
    </comment>
    <comment ref="D34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E34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G34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H34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I34" authorId="0">
      <text>
        <r>
          <rPr>
            <b/>
            <sz val="8"/>
            <rFont val="Tahoma"/>
            <family val="0"/>
          </rPr>
          <t>Wpisz prognozowaną w danym roku spłaty odsetek od wyemitowanych obligacji wynikającą z planowanych wielkości</t>
        </r>
      </text>
    </comment>
    <comment ref="J34" authorId="0">
      <text>
        <r>
          <rPr>
            <b/>
            <sz val="8"/>
            <rFont val="Tahoma"/>
            <family val="0"/>
          </rPr>
          <t>Wpisz prognozowaną w danym roku kwotę spłaty odsetek od wyemitowanych obligacjizwiąznych  z porozumieniami dotyczącymi środków z Unii Europejskiej.</t>
        </r>
      </text>
    </comment>
    <comment ref="L34" authorId="0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34" authorId="0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D35" authorId="0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E35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G35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H35" authorId="0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I35" authorId="0">
      <text>
        <r>
          <rPr>
            <b/>
            <sz val="8"/>
            <rFont val="Tahoma"/>
            <family val="0"/>
          </rPr>
          <t>Prognozowany stan długu wyemitowanych obligaacji na koniec roku z związku planowanymi wielkościami</t>
        </r>
      </text>
    </comment>
    <comment ref="J35" authorId="0">
      <text>
        <r>
          <rPr>
            <b/>
            <sz val="8"/>
            <rFont val="Tahoma"/>
            <family val="0"/>
          </rPr>
          <t>Prognozowany stan długu wyemitowanych obligacji na koniec roku związanych z porozumieniami dotyczącymi środków z Unii Europejskiej.</t>
        </r>
      </text>
    </comment>
    <comment ref="L35" authorId="0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35" authorId="0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S35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T35" authorId="0">
      <text>
        <r>
          <rPr>
            <b/>
            <sz val="8"/>
            <rFont val="Tahoma"/>
            <family val="0"/>
          </rPr>
          <t>Procent planowanego długu do planowanych dochodów</t>
        </r>
      </text>
    </comment>
    <comment ref="D36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E36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zawartych umów w związku z porozumieniami dotyczącymi środków z Unii Europejskiej</t>
        </r>
      </text>
    </comment>
    <comment ref="G36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z planowanych wielkości</t>
        </r>
      </text>
    </comment>
    <comment ref="H36" authorId="0">
      <text>
        <r>
          <rPr>
            <b/>
            <sz val="8"/>
            <rFont val="Tahoma"/>
            <family val="0"/>
          </rPr>
          <t>Wpisz prognozowaną w danym roku kwotę spłaty rat kredytów i pożyczek wynikającą  z porozumień dotyczących środków z Unii Europejskiej.</t>
        </r>
      </text>
    </comment>
    <comment ref="I36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J36" authorId="0">
      <text>
        <r>
          <rPr>
            <b/>
            <sz val="8"/>
            <rFont val="Tahoma"/>
            <family val="0"/>
          </rPr>
          <t>Wpisz prognozowaną w danym roku kwotę wykupu wyemitowanych obligacji związanych  z porozumieniami dotyczącymi środków z Unii Europejskiej.</t>
        </r>
      </text>
    </comment>
    <comment ref="L36" authorId="0">
      <text>
        <r>
          <rPr>
            <b/>
            <sz val="8"/>
            <rFont val="Tahoma"/>
            <family val="0"/>
          </rPr>
          <t>Wpisz prognozowaną w danym roku kwotę wykupu obligacji wynikającą z planowanych wielkości</t>
        </r>
      </text>
    </comment>
    <comment ref="M36" authorId="0">
      <text>
        <r>
          <rPr>
            <b/>
            <sz val="8"/>
            <rFont val="Tahoma"/>
            <family val="0"/>
          </rPr>
          <t>Wpisz prognozowaną w danym roku kwotę wykupu planowanych obligacji związanych  z porozumieniami dotyczącymi środków z Unii Europejskiej.</t>
        </r>
      </text>
    </comment>
    <comment ref="N36" authorId="0">
      <text>
        <r>
          <rPr>
            <b/>
            <sz val="8"/>
            <rFont val="Tahoma"/>
            <family val="0"/>
          </rPr>
          <t>Wpisz prognozowaną wartość spłaty w danym roku budżetowym (łącznie z odsetkami) niewymagalnych zobowiązań z tytułu udzielonych poręczeń i gwarancji</t>
        </r>
      </text>
    </comment>
    <comment ref="O36" authorId="0">
      <text>
        <r>
          <rPr>
            <b/>
            <sz val="8"/>
            <rFont val="Tahoma"/>
            <family val="0"/>
          </rPr>
          <t>Wpisz prognozowaną spłątę w danym roku budżetowym zobowiązań wymagalnych</t>
        </r>
      </text>
    </comment>
    <comment ref="Q36" authorId="0">
      <text>
        <r>
          <rPr>
            <b/>
            <sz val="8"/>
            <rFont val="Tahoma"/>
            <family val="0"/>
          </rPr>
          <t>Wpisz planowane dochody w roku</t>
        </r>
      </text>
    </comment>
    <comment ref="R36" authorId="0">
      <text>
        <r>
          <rPr>
            <b/>
            <sz val="8"/>
            <rFont val="Tahoma"/>
            <family val="0"/>
          </rPr>
          <t>Progonzowany  stan długu na koniec roku</t>
        </r>
      </text>
    </comment>
    <comment ref="D37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</t>
        </r>
        <r>
          <rPr>
            <sz val="8"/>
            <rFont val="Tahoma"/>
            <family val="0"/>
          </rPr>
          <t xml:space="preserve">
</t>
        </r>
      </text>
    </comment>
    <comment ref="E37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zawartych umów w związku z porozumieniami dotyczącymi środków z Unii Europejskiej</t>
        </r>
      </text>
    </comment>
    <comment ref="G37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z planowanych wielkości</t>
        </r>
      </text>
    </comment>
    <comment ref="H37" authorId="0">
      <text>
        <r>
          <rPr>
            <b/>
            <sz val="8"/>
            <rFont val="Tahoma"/>
            <family val="0"/>
          </rPr>
          <t>Wpisz prognozowaną w danym roku kwotę spłaty odsetek od kredytów i pożyczek wynikającą  z porozumień dotyczących środków z Unii Europejskiej.</t>
        </r>
      </text>
    </comment>
    <comment ref="I37" authorId="0">
      <text>
        <r>
          <rPr>
            <b/>
            <sz val="8"/>
            <rFont val="Tahoma"/>
            <family val="0"/>
          </rPr>
          <t>Wpisz prognozowaną w danym roku spłaty odsetek od wyemitowanych obligacji wynikającą z planowanych wielkości</t>
        </r>
      </text>
    </comment>
    <comment ref="J37" authorId="0">
      <text>
        <r>
          <rPr>
            <b/>
            <sz val="8"/>
            <rFont val="Tahoma"/>
            <family val="0"/>
          </rPr>
          <t>Wpisz prognozowaną w danym roku kwotę spłaty odsetek od wyemitowanych obligacjizwiąznych  z porozumieniami dotyczącymi środków z Unii Europejskiej.</t>
        </r>
      </text>
    </comment>
    <comment ref="L37" authorId="0">
      <text>
        <r>
          <rPr>
            <b/>
            <sz val="8"/>
            <rFont val="Tahoma"/>
            <family val="0"/>
          </rPr>
          <t>Wpisz prognozowaną w danym roku kwotę spłaty odsetek od obligacji wynikającą z planowanych wielkości</t>
        </r>
      </text>
    </comment>
    <comment ref="M37" authorId="0">
      <text>
        <r>
          <rPr>
            <b/>
            <sz val="8"/>
            <rFont val="Tahoma"/>
            <family val="0"/>
          </rPr>
          <t>Wpisz prognozowaną w danym roku kwotę spłaty odsetek od planowanych obligacjizwiąznych  z porozumieniami dotyczącymi środków z Unii Europejskiej.</t>
        </r>
      </text>
    </comment>
    <comment ref="D38" authorId="0">
      <text>
        <r>
          <rPr>
            <b/>
            <sz val="8"/>
            <rFont val="Tahoma"/>
            <family val="0"/>
          </rPr>
          <t>Prognozowany stan długu zaciągniętych kredytów i pożyczek na koniec roku w związku z zawartymi umowami</t>
        </r>
      </text>
    </comment>
    <comment ref="E38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porozumieniami dotyczącymi środków z Unii Europejskiej</t>
        </r>
      </text>
    </comment>
    <comment ref="G38" authorId="0">
      <text>
        <r>
          <rPr>
            <b/>
            <sz val="8"/>
            <rFont val="Tahoma"/>
            <family val="0"/>
          </rPr>
          <t>Prognozowany stan długu zaciągniętych kredytów i pożyczek na koniec roku z związku planowanymi wielkościami</t>
        </r>
      </text>
    </comment>
    <comment ref="H38" authorId="0">
      <text>
        <r>
          <rPr>
            <b/>
            <sz val="8"/>
            <rFont val="Tahoma"/>
            <family val="0"/>
          </rPr>
          <t>Prognozowany stan długu zaciągniętych kredytów i pożyczek na koniec roku  wynikający z porozumień dotyczących środków z Unii Europejskiej.</t>
        </r>
      </text>
    </comment>
    <comment ref="I38" authorId="0">
      <text>
        <r>
          <rPr>
            <b/>
            <sz val="8"/>
            <rFont val="Tahoma"/>
            <family val="0"/>
          </rPr>
          <t>Prognozowany stan długu wyemitowanych obligaacji na koniec roku z związku planowanymi wielkościami</t>
        </r>
      </text>
    </comment>
    <comment ref="J38" authorId="0">
      <text>
        <r>
          <rPr>
            <b/>
            <sz val="8"/>
            <rFont val="Tahoma"/>
            <family val="0"/>
          </rPr>
          <t>Prognozowany stan długu wyemitowanych obligacji na koniec roku związanych z porozumieniami dotyczącymi środków z Unii Europejskiej.</t>
        </r>
      </text>
    </comment>
    <comment ref="L38" authorId="0">
      <text>
        <r>
          <rPr>
            <b/>
            <sz val="8"/>
            <rFont val="Tahoma"/>
            <family val="0"/>
          </rPr>
          <t>Prognozowany stan długu obligacji z związku planowanymi wielkościami</t>
        </r>
      </text>
    </comment>
    <comment ref="M38" authorId="0">
      <text>
        <r>
          <rPr>
            <b/>
            <sz val="8"/>
            <rFont val="Tahoma"/>
            <family val="0"/>
          </rPr>
          <t>Prognozowany stan długu planowanych obligacji na koniec roku związanych z porozumieniami dotyczącymi środków z Unii Europejskiej.</t>
        </r>
      </text>
    </comment>
    <comment ref="S38" authorId="0">
      <text>
        <r>
          <rPr>
            <b/>
            <sz val="8"/>
            <rFont val="Tahoma"/>
            <family val="0"/>
          </rPr>
          <t>Łączna kwota rat i odsetek w roku budżetowym</t>
        </r>
      </text>
    </comment>
    <comment ref="T38" authorId="0">
      <text>
        <r>
          <rPr>
            <b/>
            <sz val="8"/>
            <rFont val="Tahoma"/>
            <family val="0"/>
          </rPr>
          <t>Procent planowanego długu do planowanych dochodów</t>
        </r>
      </text>
    </comment>
  </commentList>
</comments>
</file>

<file path=xl/sharedStrings.xml><?xml version="1.0" encoding="utf-8"?>
<sst xmlns="http://schemas.openxmlformats.org/spreadsheetml/2006/main" count="1111" uniqueCount="440">
  <si>
    <t>Dz.</t>
  </si>
  <si>
    <t xml:space="preserve"> Nazwa działu lub źródło dochodów</t>
  </si>
  <si>
    <t>Kwota w zł.</t>
  </si>
  <si>
    <t>Gospodarka mieszkaniowa</t>
  </si>
  <si>
    <t xml:space="preserve"> - wpływy z opłat za zarząd, użytkowanie i użytkowanie wieczyste</t>
  </si>
  <si>
    <t xml:space="preserve"> - dochody z najmu i dzierżawy mienia komunalnego</t>
  </si>
  <si>
    <t xml:space="preserve"> - wpływy z różnych dochodów</t>
  </si>
  <si>
    <t>Działalność usługowa</t>
  </si>
  <si>
    <t xml:space="preserve"> - wpływy z różnych opłat</t>
  </si>
  <si>
    <t xml:space="preserve"> - dotacje celowe otrzymane z budżetu państwa na zadania bieżące </t>
  </si>
  <si>
    <t>Administracja publiczna</t>
  </si>
  <si>
    <t xml:space="preserve"> - dotacje celowe otrzymane z budżetu państwa na realizację</t>
  </si>
  <si>
    <t xml:space="preserve">   zadań bieżących z zakresu administracji rządowej</t>
  </si>
  <si>
    <t>Urzędy naczelnych organów władzy państwowej, kontroli i ochrony prawa oraz sądownictwa</t>
  </si>
  <si>
    <t>Bezpieczeństwo publiczne i ochrona przeciwpożarowa</t>
  </si>
  <si>
    <t xml:space="preserve"> - grzywny, mandaty i inne kary pieniężne od ludności</t>
  </si>
  <si>
    <t xml:space="preserve"> - udziały gmin w podatkach stanowiących dochód budżetu                                                                                            </t>
  </si>
  <si>
    <t xml:space="preserve">   państwa ogółem                                                                          </t>
  </si>
  <si>
    <t xml:space="preserve">   z tego :</t>
  </si>
  <si>
    <t xml:space="preserve">    * podatek dochodowy od osób fizycznych</t>
  </si>
  <si>
    <t xml:space="preserve">    * podatek dochodowy od osób prawnych</t>
  </si>
  <si>
    <t xml:space="preserve"> - podatek od nieruchomości</t>
  </si>
  <si>
    <t xml:space="preserve"> - podatek rolny</t>
  </si>
  <si>
    <t xml:space="preserve"> - podatek od środków transportowych</t>
  </si>
  <si>
    <t xml:space="preserve"> - podatek od działalności gospodarczej osób fizycznych,</t>
  </si>
  <si>
    <t xml:space="preserve">   opłacany w formie karty podatkowej</t>
  </si>
  <si>
    <t xml:space="preserve"> - podatek od spadków i darowizn</t>
  </si>
  <si>
    <t xml:space="preserve"> - podatek od posiadania psów</t>
  </si>
  <si>
    <t xml:space="preserve"> - podatek od czynności cywilnoprawnych</t>
  </si>
  <si>
    <t xml:space="preserve"> - wpływy z opłaty skarbowej</t>
  </si>
  <si>
    <t xml:space="preserve"> - wpływy z opłaty targowej</t>
  </si>
  <si>
    <t xml:space="preserve"> - odsetki od nieterminowych wpłat z tytułu podatków i opłat</t>
  </si>
  <si>
    <t xml:space="preserve"> - wpływy z opłat za zezwolenie na sprzedaż alkoholu</t>
  </si>
  <si>
    <t>Różne rozliczenia</t>
  </si>
  <si>
    <t xml:space="preserve"> - subwencja ogólna</t>
  </si>
  <si>
    <t xml:space="preserve">    z tego :</t>
  </si>
  <si>
    <t xml:space="preserve"> - pozostałe odsetki</t>
  </si>
  <si>
    <t>Oświata i wychowanie</t>
  </si>
  <si>
    <t xml:space="preserve"> - dochody z najmu i dzierżawy składników majątkowych jst.</t>
  </si>
  <si>
    <t xml:space="preserve"> - wpływy z usług</t>
  </si>
  <si>
    <t>Gospodarka komunalna i ochrona środowiska</t>
  </si>
  <si>
    <t>Kultura fizyczna i sport</t>
  </si>
  <si>
    <t>Ogółem</t>
  </si>
  <si>
    <t>w zł</t>
  </si>
  <si>
    <t xml:space="preserve"> ---</t>
  </si>
  <si>
    <t>Przychody i wydatki zakładów budżetowych</t>
  </si>
  <si>
    <t>Lp.</t>
  </si>
  <si>
    <t>NAZWA JEDNOSTKI</t>
  </si>
  <si>
    <t>Przychody ogółem</t>
  </si>
  <si>
    <t>w tym: dotacja z budżetu</t>
  </si>
  <si>
    <t>Wydatki ogółem</t>
  </si>
  <si>
    <t>w tym: wpłata do budżetu</t>
  </si>
  <si>
    <t>I.</t>
  </si>
  <si>
    <t>Zakłady budżetowe - ogółem</t>
  </si>
  <si>
    <t>w tym:</t>
  </si>
  <si>
    <t>Przedszkole Nr 8</t>
  </si>
  <si>
    <t>Przedszkole Nr 9</t>
  </si>
  <si>
    <t>II.</t>
  </si>
  <si>
    <t>Środki specjalne - ogółem</t>
  </si>
  <si>
    <t>----</t>
  </si>
  <si>
    <t>dz. 854, rozdz. 85401 - świetlice szkolne</t>
  </si>
  <si>
    <t>dz. 854, rozdz. 85412 - kolonie i obozy</t>
  </si>
  <si>
    <t>dz. 600, rozdz. 60016 - zajęcie pasa drogowego</t>
  </si>
  <si>
    <t xml:space="preserve"> - 5% dochodów uzyskiwanych na rzecz budżetu państwa w związku </t>
  </si>
  <si>
    <t xml:space="preserve">    z realizacją zadań z zakresu administracji rządowej</t>
  </si>
  <si>
    <t xml:space="preserve"> - wpływy z innych lokalnych opłat pobieranych przez jst </t>
  </si>
  <si>
    <t xml:space="preserve">    na podstawie odrębnych ustaw</t>
  </si>
  <si>
    <t>* część oświatowa subwencji ogólnej</t>
  </si>
  <si>
    <t>* część wyrównawcza subwencji ogólnej</t>
  </si>
  <si>
    <t xml:space="preserve"> - 5% dochodów uzyskiwanych na rzecz budżetu państwa w związku</t>
  </si>
  <si>
    <t xml:space="preserve">   z realizacją zadań z zakresu administracji rzadowej </t>
  </si>
  <si>
    <t xml:space="preserve"> - wpływy z opłaty produktowej</t>
  </si>
  <si>
    <t>dz. 801, rozdz. 80120 - egzaminy eksternistyczne</t>
  </si>
  <si>
    <t>---</t>
  </si>
  <si>
    <t>Kwota w zł</t>
  </si>
  <si>
    <t xml:space="preserve"> w tym :</t>
  </si>
  <si>
    <t xml:space="preserve">§ </t>
  </si>
  <si>
    <t>Kwoty i zakres dotacji przedmiotowych</t>
  </si>
  <si>
    <t>Jednostka otrzymująca dotację</t>
  </si>
  <si>
    <t>Przedmiot dotowania</t>
  </si>
  <si>
    <t xml:space="preserve">kwota dotacji            w zł </t>
  </si>
  <si>
    <t>Przedszkola Miejskie</t>
  </si>
  <si>
    <t>koszty rzeczowe i osobowe do wysokości 80% z wyłączeniem kosztów produktów żywnościowych i przygotowania posiłków</t>
  </si>
  <si>
    <t>Zestawienie przychodów i wydatków Gminnego Funduszu</t>
  </si>
  <si>
    <t xml:space="preserve">Rozdział 90011 </t>
  </si>
  <si>
    <t>T R E Ś Ć</t>
  </si>
  <si>
    <t xml:space="preserve">  I. PRZYCHODY OGÓŁEM</t>
  </si>
  <si>
    <t xml:space="preserve">  II. WYDATKI OGÓŁEM</t>
  </si>
  <si>
    <t xml:space="preserve">  w tym :</t>
  </si>
  <si>
    <t xml:space="preserve"> - Edukacja ekologiczna</t>
  </si>
  <si>
    <t xml:space="preserve">  z tego :</t>
  </si>
  <si>
    <t>nagrody i wydatki osobowe</t>
  </si>
  <si>
    <t>składki na ubezpieczenia społeczne</t>
  </si>
  <si>
    <t>składki na Fundusz Pracy</t>
  </si>
  <si>
    <t>zakup materiałów i wyposażenia</t>
  </si>
  <si>
    <t>zakup usług pozostałych</t>
  </si>
  <si>
    <t xml:space="preserve"> - Urządzanie terenów zieleni</t>
  </si>
  <si>
    <t xml:space="preserve"> - Pozostałe wydatki</t>
  </si>
  <si>
    <t>konsulting w zakresie ochrony środowiska - zakup usług pozostałych</t>
  </si>
  <si>
    <t>usuwanie zagrożeń ekologicznych - zakup usług pozostałych</t>
  </si>
  <si>
    <t>różne opłaty i składki</t>
  </si>
  <si>
    <t>zakup usług remontowych</t>
  </si>
  <si>
    <t>Rozdz.</t>
  </si>
  <si>
    <t>Prowadzenie stałego rejestru wyborców</t>
  </si>
  <si>
    <t>Ośrodki wsparcia</t>
  </si>
  <si>
    <t>Usługi opiekuńcze i specjalistyczne usługi opiekuńcze</t>
  </si>
  <si>
    <t xml:space="preserve">związane z realizacją zadań zleconych </t>
  </si>
  <si>
    <t>z zakresu administracji rządowej.</t>
  </si>
  <si>
    <t>§</t>
  </si>
  <si>
    <t>Wyszczególnienie</t>
  </si>
  <si>
    <t>Dotacje</t>
  </si>
  <si>
    <t>Wydatki</t>
  </si>
  <si>
    <t>Urzędy wojewódzkie</t>
  </si>
  <si>
    <t>Dochody</t>
  </si>
  <si>
    <t>Administracja publiczna - Urzędy wojewódzkie - dotacje celowe otrzymane z budżetu państwa na realizację zadań bieżących z zakresu administracji rządowej</t>
  </si>
  <si>
    <t>wydatki bieżące</t>
  </si>
  <si>
    <t xml:space="preserve"> * wynagrodzenia osobowe </t>
  </si>
  <si>
    <t xml:space="preserve"> * składki na ubezpieczenia społeczne</t>
  </si>
  <si>
    <t xml:space="preserve"> * składki na Fundusz Pracy</t>
  </si>
  <si>
    <t xml:space="preserve"> * dodatkowe wynagrodzenie roczne</t>
  </si>
  <si>
    <t xml:space="preserve"> * pozostałe wydatki</t>
  </si>
  <si>
    <t>Administracja publiczna - Urzędy wojewódzkie - dochody budżetu państwa związane z realizacją zadań zlecanych jednostkom samorządu terytorialnego</t>
  </si>
  <si>
    <t>Pomoc społeczna</t>
  </si>
  <si>
    <t>Ośrodki wsparcia - dotacje celowe otrzymane z budżetu państwa na realizację zadań bieżących z zakresu administracji rządowej</t>
  </si>
  <si>
    <t>Usługi opiekuńcze i specjalistyczne usługi opiekuńcze  - dotacje celowe otrzymane z budżetu państwa na realizację zadań bieżących z zakresu administracji rządowej</t>
  </si>
  <si>
    <t>Urzędy naczelnych organów  władzy państwowej, kontroli i ochrony prawa oraz sądownictwa</t>
  </si>
  <si>
    <t>Zasiłki i pomoc w naturze oraz składki na ubezpieczenia społeczne</t>
  </si>
  <si>
    <t>Ośrodki pomocy społecznej</t>
  </si>
  <si>
    <t>dz. 852, rozdz. 85203 - wyżywienie podopiecznych w ośrodku wsparcia</t>
  </si>
  <si>
    <t>remonty bieżące i kapitalne budynków komunalnych</t>
  </si>
  <si>
    <t>zakup pomocy dydaktycznych</t>
  </si>
  <si>
    <t>Ośrodki wsparcia - dochody budżetu państwa związane z realizacją zadań zlecanych jednostkom samorządu terytorialnego</t>
  </si>
  <si>
    <t>Usługi opiekuńcze i specjalistyczne usługi opiekuńcze - dochody budżetu państwa związane z realizacją zadań zlecanych jednostkom samorządu terytorialnego</t>
  </si>
  <si>
    <t>Transport i łączność</t>
  </si>
  <si>
    <t>Drogi publiczne gminne</t>
  </si>
  <si>
    <t>Turystyka</t>
  </si>
  <si>
    <t>Pozostała działalność</t>
  </si>
  <si>
    <t>Kultura i ochrona dziedzictwa narodowego</t>
  </si>
  <si>
    <t>Nazwa zadania</t>
  </si>
  <si>
    <t>WYKAZ  ZADAŃ  INWESTYCYJNYCH</t>
  </si>
  <si>
    <t>Wartość</t>
  </si>
  <si>
    <t xml:space="preserve">Gospodarka mieszkaniowa </t>
  </si>
  <si>
    <t xml:space="preserve">  OGÓŁEM</t>
  </si>
  <si>
    <t>2004-2006</t>
  </si>
  <si>
    <t xml:space="preserve">Przychody i rozchody </t>
  </si>
  <si>
    <t>Przychody</t>
  </si>
  <si>
    <t>Rozchody</t>
  </si>
  <si>
    <t>Spłaty otrzymanych krajowych pożyczek i kredytów - Banku Ochrony Środowiska w Gdańsku</t>
  </si>
  <si>
    <t>RAZEM</t>
  </si>
  <si>
    <t>Wykup innych papierów wartościowych</t>
  </si>
  <si>
    <t>Wydatki:</t>
  </si>
  <si>
    <t>Rozchody:</t>
  </si>
  <si>
    <t>Ogółem:</t>
  </si>
  <si>
    <t>Urzędy gmin</t>
  </si>
  <si>
    <t>Edukacyjna opieka wychowawcza</t>
  </si>
  <si>
    <t xml:space="preserve"> Nazwa działu, rozdziału lub rodzaj wydatku</t>
  </si>
  <si>
    <t>Rolnictwo i łowiectwo</t>
  </si>
  <si>
    <t>Izby rolnicze - wydatki bieżące</t>
  </si>
  <si>
    <t xml:space="preserve"> wydatki bieżące</t>
  </si>
  <si>
    <t xml:space="preserve"> wydatki majątkowe</t>
  </si>
  <si>
    <t>Zadania w zakresie upowszechniania turystyki - wydatki bieżące</t>
  </si>
  <si>
    <t>Zakłady gospodarki mieszkaniowej - wydatki bieżące</t>
  </si>
  <si>
    <t>Gospodarka gruntami i nieruchomościami</t>
  </si>
  <si>
    <t>Pozostała działalność - wydatki majątkowe</t>
  </si>
  <si>
    <t>Plany zagospodarowania przestrzennego - wydatki bieżące</t>
  </si>
  <si>
    <t>Cmentarze - wydatki bieżące</t>
  </si>
  <si>
    <t>* dotacja celowa z budżetu na finansowanie lub dofinanso-</t>
  </si>
  <si>
    <t>Urząd Wojewódzki</t>
  </si>
  <si>
    <t xml:space="preserve">* wynagrodzenia osobowe </t>
  </si>
  <si>
    <t>* dodatkowe wynagrodzenie roczne</t>
  </si>
  <si>
    <t>* składki na ubezpieczenia społeczne</t>
  </si>
  <si>
    <t>* składki na Fundusz Pracy</t>
  </si>
  <si>
    <t>Rada Miejska - wydatki bieżące</t>
  </si>
  <si>
    <t>Urząd Miejski</t>
  </si>
  <si>
    <t>* odpisy na zakładowy fundusz świadczeń socjalnych</t>
  </si>
  <si>
    <t>* pozostałe wydatki</t>
  </si>
  <si>
    <t>Pozostała działalność - wydatki bieżące</t>
  </si>
  <si>
    <t>Obrona cywilna - wydatki bieżące</t>
  </si>
  <si>
    <t>Straż Miejska</t>
  </si>
  <si>
    <t>Obsługa długu publicznego</t>
  </si>
  <si>
    <t>Obsługa papierów wartościowych, kredytów i pożyczek</t>
  </si>
  <si>
    <t>* wydatki na obsługę długu</t>
  </si>
  <si>
    <t xml:space="preserve">Różne rozliczenia </t>
  </si>
  <si>
    <t>Rezerwy ogólne i celowe</t>
  </si>
  <si>
    <t xml:space="preserve">* rezerwa ogólna na nieprzewidziane wydatki </t>
  </si>
  <si>
    <t>Szkoły podstawowe</t>
  </si>
  <si>
    <t>Gimnazja</t>
  </si>
  <si>
    <t>Dokształcanie i doskonalenie nauczycieli</t>
  </si>
  <si>
    <t>Ochrona zdrowia</t>
  </si>
  <si>
    <t>Programy polityki zdrowotnej - wydatki bieżące</t>
  </si>
  <si>
    <t xml:space="preserve">Przeciwdziałanie alkoholizmowi </t>
  </si>
  <si>
    <t xml:space="preserve"> </t>
  </si>
  <si>
    <t>Domy pomocy społecznej</t>
  </si>
  <si>
    <t>Dodatki mieszkaniowe - wydatki bieżące</t>
  </si>
  <si>
    <t>Świetlice szkolne</t>
  </si>
  <si>
    <t xml:space="preserve">Przedszkola </t>
  </si>
  <si>
    <t>* dotacja przedmiotowa z budżetu dla zakładu budżetowego</t>
  </si>
  <si>
    <t>Kolonie i obozy oraz inne formy wypoczynku dzieci i młodzieży szkolnej</t>
  </si>
  <si>
    <t>Pomoc materialna dla uczniów - wydatki bieżące</t>
  </si>
  <si>
    <t xml:space="preserve">Utrzymanie zieleni w miastach i gminach - wydatki bieżące </t>
  </si>
  <si>
    <t>Schroniska dla zwierząt</t>
  </si>
  <si>
    <t>Pozostałe zadania w zakresie kultury</t>
  </si>
  <si>
    <t xml:space="preserve"> wanie zadań zleconych do realizacji fundacjom</t>
  </si>
  <si>
    <t>Domy i ośrodki kultury, świetlice i kluby</t>
  </si>
  <si>
    <t>Biblioteki</t>
  </si>
  <si>
    <t>Zadania w zakresie kultury fizycznej i sportu</t>
  </si>
  <si>
    <t>Pozostała działalność - TCSiT</t>
  </si>
  <si>
    <t>* dotacja celowa z budżetu na finansowanie lub dofinansowanie zadań zleconych do realizacji stowarzyszeniom</t>
  </si>
  <si>
    <t xml:space="preserve">wydatki bieżące </t>
  </si>
  <si>
    <t xml:space="preserve">Zwalczanie narkomanii  </t>
  </si>
  <si>
    <t xml:space="preserve"> wanie zadań zleconych do realizacji stowarzyszeniom</t>
  </si>
  <si>
    <t>* dotacja celowa z budżetu na finansowanie lub dofinansowanie</t>
  </si>
  <si>
    <t xml:space="preserve"> zadań zleconych do realizacji stowarzyszeniom</t>
  </si>
  <si>
    <t>Oświetlenie ulic, placów i dróg - wydatki bieżące</t>
  </si>
  <si>
    <t>Pobór podatków, opłat i niepodatkowych należności budżetowych - wydatki bieżące</t>
  </si>
  <si>
    <t>* dotacja celowa przekazana dla powiatu na zadania bieżące</t>
  </si>
  <si>
    <t xml:space="preserve">   realizowane na podstawie porozumień między jst</t>
  </si>
  <si>
    <t xml:space="preserve">Ochotnicze straże pożarne - wydatki bieżące </t>
  </si>
  <si>
    <t>Licea ogólnokształcące</t>
  </si>
  <si>
    <t>Szkoły zawodowe</t>
  </si>
  <si>
    <t>Inne formy kształcenia osobno niewymienione</t>
  </si>
  <si>
    <t xml:space="preserve"> zadań zleconych do realizacji pozostałym jednostkom nie-</t>
  </si>
  <si>
    <t xml:space="preserve"> zaliczanym do sektora finansów publicznych</t>
  </si>
  <si>
    <t>* dotacja celowa z budżetu na finansowanie lub dofinansowanie     zadań zleconych do realizacji stowarzyszeniom</t>
  </si>
  <si>
    <t>Zasiłki i pomoc w naturze oraz składki na ubezpieczenia społeczne  - wydatki bieżące</t>
  </si>
  <si>
    <t>Wpływy i wydatki związane z gromadzeniem środków z opłat produktowych - wydatki bieżące</t>
  </si>
  <si>
    <r>
      <t xml:space="preserve"> </t>
    </r>
    <r>
      <rPr>
        <sz val="14"/>
        <rFont val="Times New Roman CE"/>
        <family val="1"/>
      </rPr>
      <t>wanie zadań zleconych do realizacji stowarzyszeniom</t>
    </r>
  </si>
  <si>
    <r>
      <t>wydatki bieżące</t>
    </r>
    <r>
      <rPr>
        <sz val="12"/>
        <rFont val="Times New Roman CE"/>
        <family val="1"/>
      </rPr>
      <t xml:space="preserve"> - dotacja celowa z budżetu na finansowanie lub dofinansowanie zadań zleconych do realizacji stowarzyszeniom</t>
    </r>
  </si>
  <si>
    <t xml:space="preserve">* dotacja przedmiotowa z budżetu dla zakładu budżetowego </t>
  </si>
  <si>
    <t>* rezerwa celowa na zadania oświatowe i edukacyjnej                                                                                      opieki wychowawczej</t>
  </si>
  <si>
    <t>Lokalny transport zbiorowy - wydatki bieżące</t>
  </si>
  <si>
    <t>Składki na ubezpieczenie zdrowotne opłacane za osoby pobierające niektóre świadczenia z pomocy społecznej - dotacje celowe otrzymane z budżetu państwa na realizację zadań bieżących z zakresu administracji rządowej</t>
  </si>
  <si>
    <t>Zasiłki i pomoc w naturze oraz składki na ubezpieczenie społeczne- dotacje celowe otrzymane z budżetu państwa na realizację zadań bieżących z zakresu administracji rządowej</t>
  </si>
  <si>
    <t xml:space="preserve">Składki na ubezpieczenie zdrowotne opłacane za osoby pobierające niektóre świadczenia z pomocy społecznej </t>
  </si>
  <si>
    <t>Dochody od osób prawnych, od osób fizycznych i od innych jednostek nie posiadających osobowości prawnej oraz wydatki związane z ich poborem</t>
  </si>
  <si>
    <t xml:space="preserve">Zakład Gospodarki Komunalnym Zasobem Mieszkaniowym </t>
  </si>
  <si>
    <t xml:space="preserve">* dotacje podmiotowe z budżetu dla publicznej jednostki </t>
  </si>
  <si>
    <t>* dotacja podmiotowa z budżetu dla niepublicznej jednostki</t>
  </si>
  <si>
    <t xml:space="preserve"> systemu oświaty</t>
  </si>
  <si>
    <t>* dotacje podmiotowe z budżetu dla publicznej jednostki</t>
  </si>
  <si>
    <t>systemu oświaty prowadzonej przez osobę prawną inną niż jst oraz przez osobę fizyczną</t>
  </si>
  <si>
    <t>Przychody z tytułu innych rozliczeń krajowych - planowane wolne środki z lat ubiegłych</t>
  </si>
  <si>
    <t>Świadczenia rodzinne oraz składki na ubezpieczenia emerytalne i rentowe z ubezpieczenia społecznego</t>
  </si>
  <si>
    <t>Izby wytrzeźwień - wydatki bieżące</t>
  </si>
  <si>
    <t xml:space="preserve">Pozostała działalność </t>
  </si>
  <si>
    <t>Dochody budżetu miasta na 2005 rok</t>
  </si>
  <si>
    <t xml:space="preserve">    dofinansowanie własnych zadań inwestycyjnych</t>
  </si>
  <si>
    <t xml:space="preserve"> - wpływy z tytułu pomocy finansowej udzielanej między j.s.t. na</t>
  </si>
  <si>
    <t xml:space="preserve"> - wpływy ze sprzedaży składników majątkowych</t>
  </si>
  <si>
    <t xml:space="preserve">   realizowane przez gminę na podstawie porozumień z organami admin. rządowej</t>
  </si>
  <si>
    <t xml:space="preserve"> - wpływy z opłaty administracyjnej za czynności urzędowe</t>
  </si>
  <si>
    <t>* część równoważąca subwencji ogólnej</t>
  </si>
  <si>
    <t xml:space="preserve">    własnych zadań bieżących gmin</t>
  </si>
  <si>
    <t>Wydatki budżetu miasta na 2005 rok</t>
  </si>
  <si>
    <t>Drogi publiczne powiatowe - wydatki majątkowe</t>
  </si>
  <si>
    <t>Komendy Powiatowe Policji - wydatki majątkowe</t>
  </si>
  <si>
    <t>Usuwanie skutków klęsk żywiołowych - wydatki bieżące</t>
  </si>
  <si>
    <t>Składki na ubezpieczenie zdrowotne opłacane za osoby pobierające niektóre  świadczenia z pomocy społecznej oraz niektóre świadczenia rodzinne  - wydatki bieżące</t>
  </si>
  <si>
    <t xml:space="preserve">* dotacja podmiotowa z budżetu dla samorządowej instytucji kultury </t>
  </si>
  <si>
    <t>Obiekty sportowe - wydatki majątkowe</t>
  </si>
  <si>
    <t>budżetu miasta na 2005 rok.</t>
  </si>
  <si>
    <t>Przychody ze sprzedaży innych papierów wartościowych - emisja obligacji</t>
  </si>
  <si>
    <t>Dotacje, dochody i wydatki na 2005 rok</t>
  </si>
  <si>
    <t>i środków specjalnych na 2005 rok.</t>
  </si>
  <si>
    <t>dla zakładów budżetowych na 2005 rok.</t>
  </si>
  <si>
    <t>Ochrony Środowiska i Gospodarki Wodnej na 2005 rok.</t>
  </si>
  <si>
    <t>stan środków obrotowych na 1.I.2005r.</t>
  </si>
  <si>
    <t>10% wpływów z opłat i kar za gospodarcze korzystanie ze środowiska - Urząd Wojewódzki</t>
  </si>
  <si>
    <t>wspomaganie systemów kontrolno-pomiarowych stanu środowiska - dotacja dla fundacji "ARMAG"</t>
  </si>
  <si>
    <t xml:space="preserve"> planowany stan środków obrotowych na 31.12.2005r.</t>
  </si>
  <si>
    <t xml:space="preserve"> * odpisy na ZFŚS</t>
  </si>
  <si>
    <t>Urzędy naczelnych organów  władzy państwowej, kontroli i ochrony prawa oraz sądownictwa - prowadzenie stałego rejestru wyborców - dotacje celowe otrzymane z budżetu państwa na realizację zadań bieżących z zakresu administracji rządowej</t>
  </si>
  <si>
    <t>WYDATKI NA WIELOLETNIE PROGRAMY INWESTYCYJNE</t>
  </si>
  <si>
    <t>Cel</t>
  </si>
  <si>
    <t>Jednostka organizacyjna realizująca zadanie</t>
  </si>
  <si>
    <t>Okres realizacji zadania</t>
  </si>
  <si>
    <t>Łączne nakłady finansowe na program w okresie jego realizacji</t>
  </si>
  <si>
    <t>Wysokość wydatków do poniesienia</t>
  </si>
  <si>
    <t>programu finansowanego z budżetu j.s.t.</t>
  </si>
  <si>
    <t>w roku budżetowym 2005</t>
  </si>
  <si>
    <t>w dwóch kolejnych latach</t>
  </si>
  <si>
    <t>Transport i łączność - Drogi publiczne gminne</t>
  </si>
  <si>
    <t>usprawnienia komunikacyjne - zadanie planowane do pozyskania dofinansowania z Funduszy Strukturalnych UE</t>
  </si>
  <si>
    <t>Urząd Miejski - Wydział Inwestycji i Remontów</t>
  </si>
  <si>
    <t>2005-2007</t>
  </si>
  <si>
    <t>Turystyka - Pozostała działalność</t>
  </si>
  <si>
    <t xml:space="preserve"> -</t>
  </si>
  <si>
    <t>1. Rewitalizacja staromiejskiego obszaru nadwiślańskiego w Tczewie</t>
  </si>
  <si>
    <t>2004-2007</t>
  </si>
  <si>
    <t>Gospodarka mieszkaniowa-gospodarka gruntami i nieruchomościami</t>
  </si>
  <si>
    <t>2005-2006</t>
  </si>
  <si>
    <t>Kultura i ochrona dziedzictwa narodowego - Pozostała działalność</t>
  </si>
  <si>
    <t>1. Centrum Wystawienniczo-Regionalne Dolnej Wisły w Tczewie</t>
  </si>
  <si>
    <t>Kultura fizyczna i sport - Obiekty sportowe</t>
  </si>
  <si>
    <t>finansowanych w ramach poszczególnych działów i rozdziałów budżetu miasta na 2005 rok</t>
  </si>
  <si>
    <t>Uwagi</t>
  </si>
  <si>
    <t>Drogi publiczne powiatowe</t>
  </si>
  <si>
    <t xml:space="preserve">Przebudowa Ronda Piłsudskiego </t>
  </si>
  <si>
    <t xml:space="preserve">  1. Regionalny węzeł  komunikacyjny ruchu pasażerskiego w Tczewie</t>
  </si>
  <si>
    <t>zadanie ujęte w wydatkach na wieloletnie programy inwestycyjne - planowane do pozyskania środków z Funduszy Strukturalnych UE, opracowanie koncepcji</t>
  </si>
  <si>
    <t xml:space="preserve">  2. Modernizacja ul. Wiślanej</t>
  </si>
  <si>
    <t>zadanie nie zostało rozpoczęte w 2004r.</t>
  </si>
  <si>
    <t xml:space="preserve">  3. Budowa ulic:                                                                                                              </t>
  </si>
  <si>
    <t xml:space="preserve"> - ul. Brzechwy</t>
  </si>
  <si>
    <t xml:space="preserve"> - ul. Braci Grimm</t>
  </si>
  <si>
    <t xml:space="preserve"> - ul. Pinokia</t>
  </si>
  <si>
    <t xml:space="preserve"> - ul. Szewczyka Dratewki                                                                                                                   </t>
  </si>
  <si>
    <t>4. Budowa mostu w ciągu ul. Traugutta</t>
  </si>
  <si>
    <t xml:space="preserve">  w tym:</t>
  </si>
  <si>
    <t xml:space="preserve"> 1. Rewitalizacja staromiejskiego obszaru nadwiślańskiego w Tczewie</t>
  </si>
  <si>
    <t>zadanie ujęte w wydatkach na wieloletnie programy inwestycyjne i w wydatkach na programy realizowane ze środków z Funduszy Strukturalnych UE, zabezpieczenie wkładu własnego</t>
  </si>
  <si>
    <t xml:space="preserve"> 2. Budowa infrstruktury turystycznej i rekreacyjnej w obszarze nadwiślańskim w Tczewie</t>
  </si>
  <si>
    <t xml:space="preserve"> 1. wykup gruntu od Agencji Własności Rolnej - X rata</t>
  </si>
  <si>
    <t>zadanie ujęte w wydatkach na wieloletnie programy inwestycyjne - planowane do pozyskania środków z Funduszy Strukturalnych UE</t>
  </si>
  <si>
    <t>Budynek socjalny</t>
  </si>
  <si>
    <t>I etap budynku socjalnego przy ul. Koziej</t>
  </si>
  <si>
    <t>1. zakupy inwestycyjne dla Urzędu Miejskiego</t>
  </si>
  <si>
    <t>Opracowanie programu na miejską ogólnodostępną sieć teleinformatyczną</t>
  </si>
  <si>
    <t>Modernizacja boiska przy Gimnazjum Nr 3</t>
  </si>
  <si>
    <t>zadanie ujęte w wydatkach na wieloletnie programy inwestycyjne - planowane do pozyskania środków z Funduszy Strukturalnych UE, zabezpieczenie wkładu własnego</t>
  </si>
  <si>
    <t>zadanie ujęte w wydatkach na wieloletnie programy inwestycyjne - planowane do pozyskania środków z Funduszy Strukturalnych UE, I etap realizacji</t>
  </si>
  <si>
    <t xml:space="preserve">Obiekty sportowe </t>
  </si>
  <si>
    <t>zadanie ujęte w wydatkach na wieloletnie programy inwestycyjne - planowane do pozyskania środków z Funduszy Strukturalnych UE, studium wykonalności</t>
  </si>
  <si>
    <t>poprawa funkcjonowania ruchu kołowego i pieszego, estetyki terenu staromiejskiego - złożony projekt o dofinansowanie z Funduszy Strukturalnych UE w ramach ZPORR</t>
  </si>
  <si>
    <t xml:space="preserve">2. Budowa infrastruktury turystycznej i rekreacyjnej w obszarze nadwiślańskim w Tczewie </t>
  </si>
  <si>
    <t xml:space="preserve">w tym: </t>
  </si>
  <si>
    <t>budżet gminy</t>
  </si>
  <si>
    <t>1. Modernizacja budynku przy ul. Westerplatte w związku z planowanym projektem "Miejski Dom dla Przedsiębiorców"</t>
  </si>
  <si>
    <t>modernizacja obiektu dziedzictwa kulturowego - złożony projekt o dofinansowanie z Funduszy Strukturalnych UE w ramach ZPORR</t>
  </si>
  <si>
    <t>2. Realizacja Plant Miejskich wraz z zabezpieczeniem murów obronnych</t>
  </si>
  <si>
    <t>1. Budowa kociewskiego kompleksu aktywnego wypoczynku "KANONKA" w Tczewie</t>
  </si>
  <si>
    <t>WYDATKI NA PROGRAMY I PROJEKTY REALIZOWANE ZE ŚRODKÓW POCHODZĄCYCH Z FUNDUSZY STRUKTURALNYCH</t>
  </si>
  <si>
    <t>Nazwa programu lub projektu</t>
  </si>
  <si>
    <t>Nazwa funduszu,            z którego następuje finansowanie programu lub projektu</t>
  </si>
  <si>
    <t>Cel zadania</t>
  </si>
  <si>
    <t>Okres realizacji zadania / źródła finansowania</t>
  </si>
  <si>
    <t>Łączne nakłady finansowe na realizację zadania</t>
  </si>
  <si>
    <t>Dotychcza-sowe nakłady finansowe poniesione na realizację zadania</t>
  </si>
  <si>
    <t>Wysokość wydatków do poniesienia wg źródeł finansowania*</t>
  </si>
  <si>
    <t>1.</t>
  </si>
  <si>
    <t>Zintegrowany Program Operacyjny Rozwoju Regionalnego (ZPORR)</t>
  </si>
  <si>
    <t>Europejski Fundusz Rozwoju Regionalnego (EFRR)</t>
  </si>
  <si>
    <t>Rewitalizacja staromiejskiego obszaru nadwiślańskiego w Tczewie</t>
  </si>
  <si>
    <t>EFRR</t>
  </si>
  <si>
    <t>budżet państwa</t>
  </si>
  <si>
    <t>2.</t>
  </si>
  <si>
    <t>3.</t>
  </si>
  <si>
    <t>Centrum Wystawienniczo-Regionalne Dolnej Wisły w Tczewie</t>
  </si>
  <si>
    <t>budżet gminy:</t>
  </si>
  <si>
    <t>w tym śr. własne:</t>
  </si>
  <si>
    <t>*kwalifikowalne</t>
  </si>
  <si>
    <t>*niekwalifikowalne</t>
  </si>
  <si>
    <t>poprawa funkcjonowania ruchu kołowego i pieszego, estetyki terenu staromiejskiego</t>
  </si>
  <si>
    <t>Budowa infrastruktury turystycznej i rekreacyjnej w obszarze nadwiślańskim w Tczewie</t>
  </si>
  <si>
    <t>tworzenie warunków turystycznych i rekreacyjnych miasta Tczewa</t>
  </si>
  <si>
    <t>modernizacja obiektu dziedzictwa kulturowego</t>
  </si>
  <si>
    <t>WYSZCZEGÓLNIENIE</t>
  </si>
  <si>
    <t>PODMIOTY OTRZYMUJĄCE DOTACJE</t>
  </si>
  <si>
    <t>dotacja celowa przekazana dla powiatu na zadania bieżące realizowane na podstawie porozumień między j.s.t.</t>
  </si>
  <si>
    <t>Przedszkola</t>
  </si>
  <si>
    <t>dotacja podmiotowa z budżetu dla niepublicznej jednostki systemu oświaty</t>
  </si>
  <si>
    <t>Gimnazjum Katolickie w Tczewie</t>
  </si>
  <si>
    <t>Zwalczanie narkomanii</t>
  </si>
  <si>
    <t>dotacja celowa z budżetu na finansowanie lub dofinansowanie zadań zleconych do realizacji stowarzyszeniom</t>
  </si>
  <si>
    <t>Przeciwdziałanie alkoholizmowi</t>
  </si>
  <si>
    <t>dotacja celowa z budżetu na finansowanie lub dofinansowanie zadań zleconych do realizacji pozostałym jednostkom niezaliczanym do sektora finansów publicznych</t>
  </si>
  <si>
    <t xml:space="preserve">dotacja celowa z budżetu na finansowanie lub dofinansowanie zadań zleconych do realizacji fundacjom </t>
  </si>
  <si>
    <t>dotacja podmiotowa z budżetu dla samorządowej instytucji kultury</t>
  </si>
  <si>
    <t>Tczewski Dom Kultury w Tczewie</t>
  </si>
  <si>
    <t>Miejska Biblioteka Publiczna w Tczewie</t>
  </si>
  <si>
    <t>Powiat Tczewski</t>
  </si>
  <si>
    <t>przedszkola niepubliczne w Tczewie                                 Akademia Krasnoludków,                     Chatka Puchatka, Jodełka, Czwóreczka Jarzębinka, Muszelka</t>
  </si>
  <si>
    <t>jednostki niezaliczane do sektora finansów publicznych i nie działające w celu osiągnięcia zysku</t>
  </si>
  <si>
    <t>KWOTA DOTACJI                W ZŁ</t>
  </si>
  <si>
    <t>2. budowa schodów w USC-likwidacja barier architektonicznych</t>
  </si>
  <si>
    <t>Komendy Powiatowe Policji - zakup samochodu dla Policji</t>
  </si>
  <si>
    <t xml:space="preserve">    zabezpieczeniem murów obronnych</t>
  </si>
  <si>
    <t xml:space="preserve"> 2. Realizacja Plant Miejskich wraz z </t>
  </si>
  <si>
    <t>wypoczynku KANONKA w Tczewie</t>
  </si>
  <si>
    <t xml:space="preserve">Budowa kociewskiego kompleksu aktywnego </t>
  </si>
  <si>
    <t xml:space="preserve"> 2. Modernizacja budynku przy ul. Westerplatte w związku z planowanym projektem "Miejski dom dla Przedsiębiorców"</t>
  </si>
  <si>
    <t>zestawów sportowych i rekreacyjnych na wyposażenie placów zabaw</t>
  </si>
  <si>
    <t xml:space="preserve">Przeciwdziałanie alkoholizmowi - zakup </t>
  </si>
  <si>
    <t xml:space="preserve">  Kultura i ochrona dziedzictwa narodowego</t>
  </si>
  <si>
    <t>1. Regionalny węzeł komunikacyjny ruchu pasażerskiego w Tczewie</t>
  </si>
  <si>
    <r>
      <t>Dotychczasowe</t>
    </r>
    <r>
      <rPr>
        <b/>
        <sz val="10"/>
        <rFont val="Times New Roman CE"/>
        <family val="1"/>
      </rPr>
      <t xml:space="preserve"> nakłady finansowe poniesione na realizację zadania</t>
    </r>
  </si>
  <si>
    <t xml:space="preserve">podnoszenie jakości przestrzeni publicznej oraz ochrona zabytków - zadanie planowane do pozyskania środków z Funduszy Strukturalnych UE </t>
  </si>
  <si>
    <t>w roku budżetowym                  2005</t>
  </si>
  <si>
    <t>organizacje pozarządowe - stowarzyszenia nie działające w celu osiągnięcia zysku</t>
  </si>
  <si>
    <t>organizacje pozarządowe- stowarzyszenia nie działające w celu osiągnięcia zysku</t>
  </si>
  <si>
    <t>organizacje pozarządowe- fundacje nie działające w celu osiągnięcia zysku</t>
  </si>
  <si>
    <t>tworzenie warunków turystycznych i rekreacyjnych miasta Tczewa - projekt czeka na złożenie o dofinansowanie z Funduszy Strukturalnych UE w ramach ZPORR</t>
  </si>
  <si>
    <t xml:space="preserve">renowacja obiektu miejskiego na cele organizacyjno-administracyjne - zadanie planowane do pozyskania środków z Funduszy Strukturalnych UE </t>
  </si>
  <si>
    <t xml:space="preserve">rozbudowa obiektów sportowych w celu wykorzystania atrakcyjności położenia i potencjału turystycznego miasta - zadanie planowane do pozyskania środków z Funduszy Strukturalnych UE </t>
  </si>
  <si>
    <t>-</t>
  </si>
  <si>
    <t>* do czasu otrzymania środków pochodzących z funduszy strukturalnych finansowanie zadań będzie następowało ze środków własnych bądź poprzez zaciągnięcie kredytów, pożyczek lub wyemitowane obligacji.</t>
  </si>
  <si>
    <t>ZESTAWIENIE POZOSTAŁYCH DOTACJI NA REALIZACJĘ ZADAŃ ZLECONYCH WYKONYWANYCH PRZEZ INNE PODMIOTY, OPRÓCZ ZAKŁADÓW BUDŻETOWYCH, UDZIELANYCH Z BUDŻETU MIASTA TCZEWA W 2005 ROKU</t>
  </si>
  <si>
    <t>dotacja podmiotowa z budżetu dla publicznej jednostki systemu oświaty prowadzonej przez osobę prawną inną niż j.s.t. oraz przez osobę fizyczną</t>
  </si>
  <si>
    <t>Świadczenia rodzinne oraz składki na ubezpieczenia emerytalne i rentowe z ubezpieczenia społecznego -dotacje celowe otrzymane z budżetu państwa na realizację zadań bieżących z zakresu administracji rządowej</t>
  </si>
  <si>
    <t>Przedszkole Sióstr Miłosierdzia w Tczewie</t>
  </si>
  <si>
    <t>Rok</t>
  </si>
  <si>
    <t>wymagane informacje</t>
  </si>
  <si>
    <t>kredyty i pożyczki</t>
  </si>
  <si>
    <t>obligacje</t>
  </si>
  <si>
    <t>poręczenia - potencjalne spłaty w roku</t>
  </si>
  <si>
    <t>inne zobowiąza-nia wymagalne</t>
  </si>
  <si>
    <t>dochody budżetu</t>
  </si>
  <si>
    <t>wartości ogółem</t>
  </si>
  <si>
    <t>wskaźnik % art. 113 u.f.p</t>
  </si>
  <si>
    <t>wskaźnik % art. 114 u.f.p</t>
  </si>
  <si>
    <t>zaciągnięte</t>
  </si>
  <si>
    <t>przewidywane</t>
  </si>
  <si>
    <t>wyemitowane</t>
  </si>
  <si>
    <t>na podst. art. 48 u.1 pkt 1</t>
  </si>
  <si>
    <t>na podst. art. 48 u.1 pkt 2 i 3</t>
  </si>
  <si>
    <t>na podst. art. 113 u. 3</t>
  </si>
  <si>
    <t>stan długu na 31.12.</t>
  </si>
  <si>
    <t>X</t>
  </si>
  <si>
    <t xml:space="preserve">dług </t>
  </si>
  <si>
    <t>spłata rat</t>
  </si>
  <si>
    <t>w tym: I kw.</t>
  </si>
  <si>
    <t>w tym: II kw.</t>
  </si>
  <si>
    <t>w tym: III kw.</t>
  </si>
  <si>
    <t>w tym: IV kw.</t>
  </si>
  <si>
    <t>spłata odsetek</t>
  </si>
  <si>
    <t>PROGNOZA DŁUGU NA ROK 2005</t>
  </si>
  <si>
    <t>Rady Miejskiej w Tczewie z dnia 30.XII.2004r.</t>
  </si>
  <si>
    <t xml:space="preserve"> Rady Miejskiej w Tczewie z dnia 30.XII.2004r.</t>
  </si>
  <si>
    <t xml:space="preserve">  Załącznik Nr 1 do Uchwały Nr XXVII/251/2004</t>
  </si>
  <si>
    <t xml:space="preserve">  Załącznik Nr 2 do Uchwały Nr XXVII/251/2004</t>
  </si>
  <si>
    <t xml:space="preserve">  Załącznik Nr 3 do Uchwały Nr XXVII/251/2004</t>
  </si>
  <si>
    <t xml:space="preserve">                                                                           Załącznik Nr 4  do Uchwały Nr XXVII/251/2004</t>
  </si>
  <si>
    <t xml:space="preserve">  Załącznik Nr 5 do Uchwały Nr XXVII/251/2004</t>
  </si>
  <si>
    <t xml:space="preserve">  Załącznik Nr 6 do Uchwały Nr XXVII/251/2004</t>
  </si>
  <si>
    <t xml:space="preserve">  Załącznik Nr 7 do Uchwały Nr XXVII/251/2004</t>
  </si>
  <si>
    <t xml:space="preserve">  Załącznik Nr 8 do Uchwały Nr XXVII/251/2004</t>
  </si>
  <si>
    <t xml:space="preserve">  Załącznik Nr 9 do Uchwały Nr  XXVII/251/2004</t>
  </si>
  <si>
    <t xml:space="preserve">  Załącznik Nr 10 do Uchwały Nr XXVII/251/2004</t>
  </si>
  <si>
    <t xml:space="preserve">  Załącznik Nr  11 do Uchwały Nr XXVII/251/2004</t>
  </si>
  <si>
    <t xml:space="preserve">  Załącznik Nr 12 do Uchwały Nr XXVII/251/2004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</si>
</sst>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##"/>
    <numFmt numFmtId="165" formatCode="0####"/>
    <numFmt numFmtId="166" formatCode="00"/>
    <numFmt numFmtId="167" formatCode="#,##0\ &quot;zł&quot;"/>
    <numFmt numFmtId="168" formatCode="#,##0.00_);[Red]\(#,##0.00\)"/>
    <numFmt numFmtId="169" formatCode="0###"/>
    <numFmt numFmtId="170" formatCode="###0"/>
  </numFmts>
  <fonts count="37">
    <font>
      <sz val="10"/>
      <name val="Arial CE"/>
      <family val="0"/>
    </font>
    <font>
      <sz val="10"/>
      <name val="MS Sans Serif"/>
      <family val="0"/>
    </font>
    <font>
      <sz val="14"/>
      <name val="TimesPl"/>
      <family val="2"/>
    </font>
    <font>
      <b/>
      <sz val="14"/>
      <name val="Times New Roman"/>
      <family val="1"/>
    </font>
    <font>
      <b/>
      <sz val="14"/>
      <name val="TimesPl"/>
      <family val="0"/>
    </font>
    <font>
      <sz val="14"/>
      <name val="Times New Roman"/>
      <family val="1"/>
    </font>
    <font>
      <sz val="13"/>
      <name val="Times New Roman"/>
      <family val="1"/>
    </font>
    <font>
      <sz val="12"/>
      <name val="Times New Roman CE"/>
      <family val="1"/>
    </font>
    <font>
      <sz val="14"/>
      <name val="Times New Roman CE"/>
      <family val="1"/>
    </font>
    <font>
      <b/>
      <sz val="16"/>
      <name val="Times New Roman CE"/>
      <family val="1"/>
    </font>
    <font>
      <b/>
      <sz val="18"/>
      <name val="Times New Roman CE"/>
      <family val="1"/>
    </font>
    <font>
      <sz val="16"/>
      <name val="Times New Roman CE"/>
      <family val="1"/>
    </font>
    <font>
      <b/>
      <u val="single"/>
      <sz val="14"/>
      <name val="Times New Roman CE"/>
      <family val="1"/>
    </font>
    <font>
      <b/>
      <sz val="14"/>
      <name val="Times New Roman CE"/>
      <family val="1"/>
    </font>
    <font>
      <i/>
      <sz val="11"/>
      <name val="Times New Roman CE"/>
      <family val="1"/>
    </font>
    <font>
      <sz val="10"/>
      <name val="Times New Roman CE"/>
      <family val="1"/>
    </font>
    <font>
      <b/>
      <sz val="12"/>
      <name val="Times New Roman CE"/>
      <family val="1"/>
    </font>
    <font>
      <sz val="13"/>
      <name val="Times New Roman CE"/>
      <family val="1"/>
    </font>
    <font>
      <sz val="12.5"/>
      <name val="Times New Roman CE"/>
      <family val="1"/>
    </font>
    <font>
      <b/>
      <sz val="15"/>
      <name val="Times New Roman CE"/>
      <family val="1"/>
    </font>
    <font>
      <b/>
      <sz val="13"/>
      <name val="Times New Roman CE"/>
      <family val="1"/>
    </font>
    <font>
      <b/>
      <sz val="11"/>
      <name val="Times New Roman CE"/>
      <family val="1"/>
    </font>
    <font>
      <sz val="13.5"/>
      <name val="Times New Roman CE"/>
      <family val="1"/>
    </font>
    <font>
      <b/>
      <sz val="12"/>
      <name val="Arial CE"/>
      <family val="2"/>
    </font>
    <font>
      <b/>
      <sz val="10"/>
      <name val="Arial CE"/>
      <family val="2"/>
    </font>
    <font>
      <sz val="8"/>
      <name val="Times New Roman CE"/>
      <family val="1"/>
    </font>
    <font>
      <sz val="16"/>
      <name val="CaslonOpenFacePl"/>
      <family val="2"/>
    </font>
    <font>
      <sz val="16"/>
      <name val="ZapfChanceryPl"/>
      <family val="2"/>
    </font>
    <font>
      <b/>
      <sz val="10"/>
      <name val="Times New Roman CE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b/>
      <sz val="9"/>
      <name val="Times New Roman CE"/>
      <family val="1"/>
    </font>
    <font>
      <sz val="12"/>
      <name val="Arial CE"/>
      <family val="0"/>
    </font>
    <font>
      <b/>
      <sz val="8"/>
      <name val="Tahoma"/>
      <family val="0"/>
    </font>
    <font>
      <sz val="8"/>
      <name val="Tahoma"/>
      <family val="0"/>
    </font>
    <font>
      <i/>
      <sz val="12"/>
      <name val="Times New Roman CE"/>
      <family val="1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63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medium"/>
      <right style="thin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ck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ck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ck"/>
      <top style="hair"/>
      <bottom style="hair"/>
    </border>
    <border>
      <left style="thin"/>
      <right style="thin"/>
      <top style="medium"/>
      <bottom style="hair"/>
    </border>
    <border>
      <left style="thin"/>
      <right style="thick"/>
      <top style="medium"/>
      <bottom style="hair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ck"/>
      <top style="hair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ck"/>
      <top style="hair"/>
      <bottom style="medium"/>
    </border>
    <border>
      <left style="thin"/>
      <right style="thin"/>
      <top style="hair"/>
      <bottom style="medium"/>
    </border>
    <border>
      <left style="thin"/>
      <right style="thick"/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double"/>
      <top style="double"/>
      <bottom style="double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medium"/>
    </border>
    <border>
      <left style="thin"/>
      <right style="medium"/>
      <top style="dashed"/>
      <bottom style="medium"/>
    </border>
    <border>
      <left style="thin"/>
      <right style="medium"/>
      <top style="thin"/>
      <bottom style="medium"/>
    </border>
    <border>
      <left style="thin"/>
      <right style="thin"/>
      <top style="dashed"/>
      <bottom style="thin"/>
    </border>
    <border>
      <left style="thin"/>
      <right style="medium"/>
      <top style="dashed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/>
      <bottom style="hair"/>
    </border>
    <border>
      <left style="thin"/>
      <right style="thin"/>
      <top style="dotted"/>
      <bottom style="medium"/>
    </border>
    <border>
      <left style="thin"/>
      <right style="medium"/>
      <top style="dotted"/>
      <bottom style="medium"/>
    </border>
    <border>
      <left style="thick"/>
      <right style="thin"/>
      <top style="medium"/>
      <bottom>
        <color indexed="63"/>
      </bottom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thin"/>
      <right style="medium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ck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ck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ck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ck"/>
      <top style="thin"/>
      <bottom style="medium"/>
    </border>
    <border>
      <left style="thick"/>
      <right style="medium"/>
      <top style="thin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ck"/>
      <top style="medium"/>
      <bottom style="thin"/>
    </border>
    <border>
      <left style="thick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double"/>
    </border>
    <border>
      <left style="thin"/>
      <right style="thick"/>
      <top>
        <color indexed="63"/>
      </top>
      <bottom style="medium"/>
    </border>
    <border>
      <left style="thin"/>
      <right style="thick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ck"/>
      <right style="medium"/>
      <top style="thick"/>
      <bottom>
        <color indexed="63"/>
      </bottom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medium"/>
      <top style="thick"/>
      <bottom style="thin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 style="thick"/>
      <right style="medium"/>
      <top style="medium"/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0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27" applyFont="1" applyAlignment="1">
      <alignment horizontal="center"/>
      <protection/>
    </xf>
    <xf numFmtId="0" fontId="7" fillId="0" borderId="0" xfId="27" applyFont="1">
      <alignment/>
      <protection/>
    </xf>
    <xf numFmtId="0" fontId="7" fillId="0" borderId="0" xfId="27" applyFont="1" applyAlignment="1">
      <alignment horizontal="centerContinuous"/>
      <protection/>
    </xf>
    <xf numFmtId="0" fontId="9" fillId="0" borderId="0" xfId="27" applyFont="1" applyAlignment="1">
      <alignment horizontal="centerContinuous"/>
      <protection/>
    </xf>
    <xf numFmtId="0" fontId="8" fillId="0" borderId="0" xfId="27" applyFont="1" applyAlignment="1">
      <alignment horizontal="centerContinuous"/>
      <protection/>
    </xf>
    <xf numFmtId="0" fontId="5" fillId="0" borderId="1" xfId="27" applyFont="1" applyBorder="1" applyAlignment="1">
      <alignment horizontal="center" vertical="center"/>
      <protection/>
    </xf>
    <xf numFmtId="0" fontId="3" fillId="0" borderId="2" xfId="27" applyFont="1" applyBorder="1" applyAlignment="1">
      <alignment horizontal="center" vertical="center"/>
      <protection/>
    </xf>
    <xf numFmtId="0" fontId="6" fillId="0" borderId="3" xfId="27" applyFont="1" applyBorder="1" applyAlignment="1">
      <alignment horizontal="center" vertical="center"/>
      <protection/>
    </xf>
    <xf numFmtId="0" fontId="5" fillId="0" borderId="4" xfId="27" applyFont="1" applyBorder="1" applyAlignment="1">
      <alignment horizontal="center"/>
      <protection/>
    </xf>
    <xf numFmtId="0" fontId="3" fillId="0" borderId="5" xfId="27" applyFont="1" applyBorder="1" applyAlignment="1">
      <alignment horizontal="center" vertical="center"/>
      <protection/>
    </xf>
    <xf numFmtId="0" fontId="5" fillId="0" borderId="6" xfId="27" applyFont="1" applyBorder="1" applyAlignment="1">
      <alignment horizontal="center" vertical="center"/>
      <protection/>
    </xf>
    <xf numFmtId="0" fontId="3" fillId="0" borderId="7" xfId="27" applyFont="1" applyBorder="1" applyAlignment="1">
      <alignment horizontal="center" vertical="center"/>
      <protection/>
    </xf>
    <xf numFmtId="0" fontId="8" fillId="0" borderId="0" xfId="27" applyFont="1" applyAlignment="1">
      <alignment horizontal="center"/>
      <protection/>
    </xf>
    <xf numFmtId="0" fontId="8" fillId="0" borderId="0" xfId="27" applyFont="1">
      <alignment/>
      <protection/>
    </xf>
    <xf numFmtId="3" fontId="8" fillId="0" borderId="0" xfId="27" applyNumberFormat="1" applyFont="1">
      <alignment/>
      <protection/>
    </xf>
    <xf numFmtId="0" fontId="7" fillId="0" borderId="0" xfId="21" applyFont="1" applyAlignment="1">
      <alignment horizontal="center"/>
      <protection/>
    </xf>
    <xf numFmtId="0" fontId="7" fillId="0" borderId="0" xfId="21" applyFont="1">
      <alignment/>
      <protection/>
    </xf>
    <xf numFmtId="0" fontId="10" fillId="0" borderId="0" xfId="21" applyFont="1" applyAlignment="1">
      <alignment horizontal="centerContinuous"/>
      <protection/>
    </xf>
    <xf numFmtId="0" fontId="11" fillId="0" borderId="0" xfId="21" applyFont="1" applyAlignment="1">
      <alignment horizontal="centerContinuous"/>
      <protection/>
    </xf>
    <xf numFmtId="0" fontId="12" fillId="0" borderId="0" xfId="21" applyFont="1" applyAlignment="1">
      <alignment horizontal="left"/>
      <protection/>
    </xf>
    <xf numFmtId="0" fontId="7" fillId="0" borderId="0" xfId="21" applyFont="1" applyAlignment="1">
      <alignment horizontal="centerContinuous"/>
      <protection/>
    </xf>
    <xf numFmtId="0" fontId="7" fillId="0" borderId="0" xfId="21" applyFont="1" applyAlignment="1">
      <alignment horizontal="centerContinuous" vertical="center"/>
      <protection/>
    </xf>
    <xf numFmtId="0" fontId="8" fillId="0" borderId="0" xfId="21" applyFont="1" applyAlignment="1">
      <alignment horizontal="center" vertical="center"/>
      <protection/>
    </xf>
    <xf numFmtId="0" fontId="9" fillId="0" borderId="8" xfId="27" applyFont="1" applyBorder="1" applyAlignment="1">
      <alignment horizontal="center" vertical="center"/>
      <protection/>
    </xf>
    <xf numFmtId="0" fontId="7" fillId="0" borderId="0" xfId="26" applyFont="1">
      <alignment/>
      <protection/>
    </xf>
    <xf numFmtId="0" fontId="13" fillId="0" borderId="0" xfId="26" applyFont="1" applyAlignment="1">
      <alignment horizontal="centerContinuous"/>
      <protection/>
    </xf>
    <xf numFmtId="0" fontId="7" fillId="0" borderId="0" xfId="26" applyFont="1" applyAlignment="1">
      <alignment horizontal="centerContinuous"/>
      <protection/>
    </xf>
    <xf numFmtId="0" fontId="8" fillId="0" borderId="9" xfId="0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3" fontId="8" fillId="0" borderId="12" xfId="0" applyNumberFormat="1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0" fontId="8" fillId="0" borderId="15" xfId="0" applyFont="1" applyBorder="1" applyAlignment="1">
      <alignment vertical="center"/>
    </xf>
    <xf numFmtId="3" fontId="8" fillId="0" borderId="16" xfId="0" applyNumberFormat="1" applyFont="1" applyBorder="1" applyAlignment="1">
      <alignment vertical="center"/>
    </xf>
    <xf numFmtId="3" fontId="14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0" fontId="13" fillId="0" borderId="0" xfId="22" applyFont="1" applyAlignment="1">
      <alignment horizontal="centerContinuous"/>
      <protection/>
    </xf>
    <xf numFmtId="0" fontId="8" fillId="0" borderId="0" xfId="22" applyFont="1" applyAlignment="1">
      <alignment horizontal="centerContinuous"/>
      <protection/>
    </xf>
    <xf numFmtId="0" fontId="7" fillId="0" borderId="0" xfId="22" applyFont="1" applyAlignment="1">
      <alignment horizontal="centerContinuous"/>
      <protection/>
    </xf>
    <xf numFmtId="0" fontId="8" fillId="0" borderId="0" xfId="22" applyFont="1" applyAlignment="1">
      <alignment/>
      <protection/>
    </xf>
    <xf numFmtId="3" fontId="8" fillId="0" borderId="0" xfId="22" applyNumberFormat="1" applyFont="1" applyAlignment="1">
      <alignment/>
      <protection/>
    </xf>
    <xf numFmtId="0" fontId="16" fillId="0" borderId="17" xfId="22" applyFont="1" applyBorder="1" applyAlignment="1">
      <alignment horizontal="center" vertical="center"/>
      <protection/>
    </xf>
    <xf numFmtId="0" fontId="16" fillId="0" borderId="18" xfId="22" applyFont="1" applyBorder="1" applyAlignment="1">
      <alignment horizontal="center" vertical="center"/>
      <protection/>
    </xf>
    <xf numFmtId="0" fontId="16" fillId="0" borderId="17" xfId="0" applyFont="1" applyBorder="1" applyAlignment="1">
      <alignment horizontal="center" vertical="center"/>
    </xf>
    <xf numFmtId="0" fontId="13" fillId="0" borderId="17" xfId="22" applyFont="1" applyBorder="1" applyAlignment="1">
      <alignment horizontal="center" vertical="center"/>
      <protection/>
    </xf>
    <xf numFmtId="3" fontId="13" fillId="0" borderId="17" xfId="22" applyNumberFormat="1" applyFont="1" applyBorder="1" applyAlignment="1">
      <alignment horizontal="center" vertical="center"/>
      <protection/>
    </xf>
    <xf numFmtId="0" fontId="8" fillId="0" borderId="9" xfId="22" applyFont="1" applyBorder="1" applyAlignment="1">
      <alignment horizontal="center" vertical="center"/>
      <protection/>
    </xf>
    <xf numFmtId="0" fontId="8" fillId="0" borderId="19" xfId="22" applyFont="1" applyBorder="1" applyAlignment="1">
      <alignment horizontal="center" vertical="center"/>
      <protection/>
    </xf>
    <xf numFmtId="170" fontId="8" fillId="0" borderId="9" xfId="22" applyNumberFormat="1" applyFont="1" applyBorder="1" applyAlignment="1">
      <alignment horizontal="center" vertical="center"/>
      <protection/>
    </xf>
    <xf numFmtId="0" fontId="17" fillId="0" borderId="9" xfId="22" applyFont="1" applyBorder="1" applyAlignment="1">
      <alignment vertical="center" wrapText="1"/>
      <protection/>
    </xf>
    <xf numFmtId="3" fontId="8" fillId="0" borderId="9" xfId="22" applyNumberFormat="1" applyFont="1" applyBorder="1" applyAlignment="1">
      <alignment vertical="center"/>
      <protection/>
    </xf>
    <xf numFmtId="0" fontId="8" fillId="0" borderId="9" xfId="22" applyFont="1" applyBorder="1" applyAlignment="1">
      <alignment vertical="center"/>
      <protection/>
    </xf>
    <xf numFmtId="0" fontId="8" fillId="0" borderId="15" xfId="22" applyFont="1" applyBorder="1" applyAlignment="1">
      <alignment horizontal="center" vertical="center"/>
      <protection/>
    </xf>
    <xf numFmtId="0" fontId="13" fillId="0" borderId="20" xfId="22" applyFont="1" applyBorder="1" applyAlignment="1">
      <alignment horizontal="center" vertical="center"/>
      <protection/>
    </xf>
    <xf numFmtId="0" fontId="13" fillId="0" borderId="21" xfId="22" applyFont="1" applyBorder="1" applyAlignment="1">
      <alignment horizontal="center" vertical="center"/>
      <protection/>
    </xf>
    <xf numFmtId="0" fontId="9" fillId="0" borderId="8" xfId="22" applyFont="1" applyBorder="1" applyAlignment="1">
      <alignment horizontal="center" vertical="center"/>
      <protection/>
    </xf>
    <xf numFmtId="3" fontId="13" fillId="0" borderId="22" xfId="22" applyNumberFormat="1" applyFont="1" applyBorder="1" applyAlignment="1">
      <alignment vertical="center"/>
      <protection/>
    </xf>
    <xf numFmtId="0" fontId="18" fillId="0" borderId="9" xfId="22" applyFont="1" applyBorder="1" applyAlignment="1">
      <alignment vertical="center" wrapText="1"/>
      <protection/>
    </xf>
    <xf numFmtId="0" fontId="8" fillId="0" borderId="23" xfId="22" applyFont="1" applyBorder="1" applyAlignment="1">
      <alignment horizontal="center" vertical="center"/>
      <protection/>
    </xf>
    <xf numFmtId="0" fontId="8" fillId="0" borderId="24" xfId="22" applyFont="1" applyBorder="1" applyAlignment="1">
      <alignment horizontal="center" vertical="center"/>
      <protection/>
    </xf>
    <xf numFmtId="0" fontId="8" fillId="0" borderId="25" xfId="22" applyFont="1" applyBorder="1" applyAlignment="1">
      <alignment horizontal="center" vertical="center"/>
      <protection/>
    </xf>
    <xf numFmtId="0" fontId="17" fillId="0" borderId="25" xfId="22" applyFont="1" applyBorder="1" applyAlignment="1">
      <alignment vertical="center" wrapText="1"/>
      <protection/>
    </xf>
    <xf numFmtId="3" fontId="8" fillId="0" borderId="25" xfId="22" applyNumberFormat="1" applyFont="1" applyBorder="1" applyAlignment="1">
      <alignment vertical="center"/>
      <protection/>
    </xf>
    <xf numFmtId="0" fontId="8" fillId="0" borderId="26" xfId="22" applyFont="1" applyBorder="1" applyAlignment="1">
      <alignment horizontal="center" vertical="center"/>
      <protection/>
    </xf>
    <xf numFmtId="0" fontId="8" fillId="0" borderId="27" xfId="22" applyFont="1" applyBorder="1" applyAlignment="1">
      <alignment horizontal="center" vertical="center"/>
      <protection/>
    </xf>
    <xf numFmtId="0" fontId="8" fillId="0" borderId="11" xfId="22" applyFont="1" applyBorder="1" applyAlignment="1">
      <alignment horizontal="center" vertical="center"/>
      <protection/>
    </xf>
    <xf numFmtId="0" fontId="8" fillId="0" borderId="28" xfId="22" applyFont="1" applyBorder="1" applyAlignment="1">
      <alignment horizontal="center" vertical="center"/>
      <protection/>
    </xf>
    <xf numFmtId="0" fontId="15" fillId="0" borderId="29" xfId="0" applyFont="1" applyBorder="1" applyAlignment="1">
      <alignment horizontal="center" vertical="center"/>
    </xf>
    <xf numFmtId="0" fontId="8" fillId="0" borderId="0" xfId="22" applyFont="1" applyBorder="1" applyAlignment="1">
      <alignment horizontal="center" vertical="center"/>
      <protection/>
    </xf>
    <xf numFmtId="0" fontId="15" fillId="0" borderId="3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8" fillId="0" borderId="15" xfId="22" applyFont="1" applyBorder="1" applyAlignment="1">
      <alignment horizontal="center"/>
      <protection/>
    </xf>
    <xf numFmtId="0" fontId="8" fillId="0" borderId="0" xfId="22" applyFont="1" applyAlignment="1">
      <alignment horizontal="center"/>
      <protection/>
    </xf>
    <xf numFmtId="0" fontId="8" fillId="0" borderId="0" xfId="22" applyFont="1" applyBorder="1" applyAlignment="1">
      <alignment horizontal="center"/>
      <protection/>
    </xf>
    <xf numFmtId="0" fontId="8" fillId="0" borderId="30" xfId="22" applyFont="1" applyBorder="1" applyAlignment="1">
      <alignment horizontal="center"/>
      <protection/>
    </xf>
    <xf numFmtId="0" fontId="8" fillId="0" borderId="13" xfId="22" applyFont="1" applyBorder="1" applyAlignment="1">
      <alignment horizontal="center" vertical="center"/>
      <protection/>
    </xf>
    <xf numFmtId="0" fontId="8" fillId="0" borderId="31" xfId="22" applyFont="1" applyBorder="1" applyAlignment="1">
      <alignment horizontal="center" vertical="center"/>
      <protection/>
    </xf>
    <xf numFmtId="0" fontId="15" fillId="0" borderId="32" xfId="0" applyFont="1" applyBorder="1" applyAlignment="1">
      <alignment horizontal="center" vertical="center"/>
    </xf>
    <xf numFmtId="0" fontId="8" fillId="0" borderId="33" xfId="22" applyFont="1" applyBorder="1" applyAlignment="1">
      <alignment horizontal="center" vertical="center"/>
      <protection/>
    </xf>
    <xf numFmtId="0" fontId="8" fillId="0" borderId="23" xfId="22" applyFont="1" applyBorder="1" applyAlignment="1">
      <alignment horizontal="center"/>
      <protection/>
    </xf>
    <xf numFmtId="0" fontId="8" fillId="0" borderId="9" xfId="0" applyFont="1" applyBorder="1" applyAlignment="1">
      <alignment vertical="center" wrapText="1"/>
    </xf>
    <xf numFmtId="0" fontId="8" fillId="0" borderId="28" xfId="22" applyFont="1" applyBorder="1" applyAlignment="1">
      <alignment horizontal="center"/>
      <protection/>
    </xf>
    <xf numFmtId="0" fontId="8" fillId="0" borderId="13" xfId="0" applyFont="1" applyBorder="1" applyAlignment="1">
      <alignment vertic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Continuous"/>
    </xf>
    <xf numFmtId="3" fontId="9" fillId="0" borderId="0" xfId="0" applyNumberFormat="1" applyFont="1" applyAlignment="1">
      <alignment horizontal="centerContinuous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3" fontId="13" fillId="0" borderId="36" xfId="0" applyNumberFormat="1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/>
    </xf>
    <xf numFmtId="0" fontId="13" fillId="0" borderId="17" xfId="0" applyFont="1" applyBorder="1" applyAlignment="1">
      <alignment horizontal="left" vertical="center" wrapText="1" indent="1"/>
    </xf>
    <xf numFmtId="3" fontId="13" fillId="0" borderId="38" xfId="0" applyNumberFormat="1" applyFont="1" applyBorder="1" applyAlignment="1">
      <alignment vertical="center"/>
    </xf>
    <xf numFmtId="0" fontId="8" fillId="0" borderId="39" xfId="0" applyFont="1" applyBorder="1" applyAlignment="1">
      <alignment horizontal="center" vertical="center"/>
    </xf>
    <xf numFmtId="0" fontId="17" fillId="0" borderId="40" xfId="0" applyFont="1" applyBorder="1" applyAlignment="1">
      <alignment vertical="center"/>
    </xf>
    <xf numFmtId="3" fontId="8" fillId="0" borderId="41" xfId="0" applyNumberFormat="1" applyFont="1" applyBorder="1" applyAlignment="1">
      <alignment vertical="center"/>
    </xf>
    <xf numFmtId="0" fontId="17" fillId="0" borderId="42" xfId="0" applyFont="1" applyBorder="1" applyAlignment="1">
      <alignment vertical="center"/>
    </xf>
    <xf numFmtId="3" fontId="8" fillId="0" borderId="43" xfId="0" applyNumberFormat="1" applyFont="1" applyBorder="1" applyAlignment="1">
      <alignment vertical="center"/>
    </xf>
    <xf numFmtId="0" fontId="17" fillId="0" borderId="44" xfId="0" applyFont="1" applyBorder="1" applyAlignment="1">
      <alignment vertical="center"/>
    </xf>
    <xf numFmtId="3" fontId="8" fillId="0" borderId="45" xfId="0" applyNumberFormat="1" applyFont="1" applyBorder="1" applyAlignment="1">
      <alignment vertical="center"/>
    </xf>
    <xf numFmtId="0" fontId="13" fillId="0" borderId="17" xfId="0" applyFont="1" applyBorder="1" applyAlignment="1">
      <alignment horizontal="left" vertical="center" indent="1"/>
    </xf>
    <xf numFmtId="0" fontId="17" fillId="0" borderId="46" xfId="0" applyFont="1" applyBorder="1" applyAlignment="1">
      <alignment vertical="center"/>
    </xf>
    <xf numFmtId="3" fontId="8" fillId="0" borderId="47" xfId="0" applyNumberFormat="1" applyFont="1" applyBorder="1" applyAlignment="1">
      <alignment vertical="center"/>
    </xf>
    <xf numFmtId="0" fontId="17" fillId="0" borderId="15" xfId="0" applyFont="1" applyBorder="1" applyAlignment="1">
      <alignment vertical="center" wrapText="1"/>
    </xf>
    <xf numFmtId="3" fontId="8" fillId="0" borderId="48" xfId="0" applyNumberFormat="1" applyFont="1" applyBorder="1" applyAlignment="1">
      <alignment vertical="center"/>
    </xf>
    <xf numFmtId="0" fontId="17" fillId="0" borderId="23" xfId="0" applyFont="1" applyBorder="1" applyAlignment="1">
      <alignment shrinkToFit="1"/>
    </xf>
    <xf numFmtId="0" fontId="17" fillId="0" borderId="49" xfId="0" applyFont="1" applyBorder="1" applyAlignment="1">
      <alignment vertical="center" wrapText="1"/>
    </xf>
    <xf numFmtId="0" fontId="17" fillId="0" borderId="23" xfId="0" applyFont="1" applyBorder="1" applyAlignment="1">
      <alignment/>
    </xf>
    <xf numFmtId="0" fontId="13" fillId="0" borderId="37" xfId="0" applyFont="1" applyBorder="1" applyAlignment="1">
      <alignment horizontal="center" vertical="center" wrapText="1"/>
    </xf>
    <xf numFmtId="3" fontId="13" fillId="0" borderId="38" xfId="0" applyNumberFormat="1" applyFont="1" applyBorder="1" applyAlignment="1">
      <alignment vertical="center" wrapText="1"/>
    </xf>
    <xf numFmtId="0" fontId="13" fillId="0" borderId="39" xfId="0" applyFont="1" applyBorder="1" applyAlignment="1">
      <alignment horizontal="center" vertical="center" wrapText="1"/>
    </xf>
    <xf numFmtId="0" fontId="17" fillId="0" borderId="42" xfId="0" applyFont="1" applyBorder="1" applyAlignment="1">
      <alignment wrapText="1"/>
    </xf>
    <xf numFmtId="0" fontId="17" fillId="0" borderId="50" xfId="0" applyFont="1" applyBorder="1" applyAlignment="1">
      <alignment wrapText="1"/>
    </xf>
    <xf numFmtId="3" fontId="8" fillId="0" borderId="51" xfId="0" applyNumberFormat="1" applyFont="1" applyBorder="1" applyAlignment="1">
      <alignment vertical="center"/>
    </xf>
    <xf numFmtId="0" fontId="17" fillId="0" borderId="15" xfId="0" applyFont="1" applyBorder="1" applyAlignment="1">
      <alignment vertical="center"/>
    </xf>
    <xf numFmtId="0" fontId="8" fillId="0" borderId="39" xfId="0" applyFont="1" applyBorder="1" applyAlignment="1">
      <alignment horizontal="center" vertical="center" wrapText="1"/>
    </xf>
    <xf numFmtId="0" fontId="17" fillId="0" borderId="44" xfId="0" applyFont="1" applyBorder="1" applyAlignment="1">
      <alignment vertical="center" wrapText="1"/>
    </xf>
    <xf numFmtId="3" fontId="8" fillId="0" borderId="45" xfId="0" applyNumberFormat="1" applyFont="1" applyBorder="1" applyAlignment="1">
      <alignment vertical="center" wrapText="1"/>
    </xf>
    <xf numFmtId="0" fontId="17" fillId="0" borderId="42" xfId="0" applyFont="1" applyBorder="1" applyAlignment="1">
      <alignment/>
    </xf>
    <xf numFmtId="0" fontId="8" fillId="0" borderId="52" xfId="0" applyFont="1" applyBorder="1" applyAlignment="1">
      <alignment horizontal="center" vertical="center"/>
    </xf>
    <xf numFmtId="3" fontId="8" fillId="0" borderId="53" xfId="0" applyNumberFormat="1" applyFont="1" applyBorder="1" applyAlignment="1">
      <alignment vertical="center"/>
    </xf>
    <xf numFmtId="0" fontId="17" fillId="0" borderId="50" xfId="0" applyFont="1" applyBorder="1" applyAlignment="1">
      <alignment vertical="center"/>
    </xf>
    <xf numFmtId="0" fontId="17" fillId="0" borderId="15" xfId="0" applyFont="1" applyBorder="1" applyAlignment="1">
      <alignment horizontal="left" vertical="center" indent="2"/>
    </xf>
    <xf numFmtId="0" fontId="17" fillId="0" borderId="54" xfId="0" applyFont="1" applyBorder="1" applyAlignment="1">
      <alignment vertical="center"/>
    </xf>
    <xf numFmtId="0" fontId="13" fillId="0" borderId="39" xfId="0" applyFont="1" applyBorder="1" applyAlignment="1">
      <alignment horizontal="center" vertical="center"/>
    </xf>
    <xf numFmtId="0" fontId="17" fillId="0" borderId="15" xfId="0" applyFont="1" applyBorder="1" applyAlignment="1">
      <alignment horizontal="left" vertical="center"/>
    </xf>
    <xf numFmtId="3" fontId="19" fillId="0" borderId="55" xfId="0" applyNumberFormat="1" applyFont="1" applyBorder="1" applyAlignment="1">
      <alignment vertical="center"/>
    </xf>
    <xf numFmtId="0" fontId="7" fillId="0" borderId="0" xfId="27" applyFont="1" applyAlignment="1" quotePrefix="1">
      <alignment horizontal="right"/>
      <protection/>
    </xf>
    <xf numFmtId="0" fontId="15" fillId="0" borderId="0" xfId="27" applyFont="1" applyAlignment="1">
      <alignment horizontal="centerContinuous"/>
      <protection/>
    </xf>
    <xf numFmtId="0" fontId="13" fillId="0" borderId="49" xfId="27" applyFont="1" applyBorder="1" applyAlignment="1">
      <alignment horizontal="center" vertical="center"/>
      <protection/>
    </xf>
    <xf numFmtId="0" fontId="16" fillId="0" borderId="49" xfId="27" applyFont="1" applyBorder="1" applyAlignment="1">
      <alignment horizontal="center" vertical="center" wrapText="1"/>
      <protection/>
    </xf>
    <xf numFmtId="0" fontId="16" fillId="0" borderId="56" xfId="27" applyFont="1" applyBorder="1" applyAlignment="1">
      <alignment horizontal="center" vertical="center" wrapText="1"/>
      <protection/>
    </xf>
    <xf numFmtId="0" fontId="13" fillId="0" borderId="57" xfId="27" applyFont="1" applyBorder="1" applyAlignment="1">
      <alignment horizontal="left" vertical="center"/>
      <protection/>
    </xf>
    <xf numFmtId="3" fontId="20" fillId="0" borderId="57" xfId="18" applyNumberFormat="1" applyFont="1" applyBorder="1" applyAlignment="1">
      <alignment vertical="center"/>
    </xf>
    <xf numFmtId="3" fontId="13" fillId="0" borderId="57" xfId="18" applyNumberFormat="1" applyFont="1" applyBorder="1" applyAlignment="1">
      <alignment vertical="center"/>
    </xf>
    <xf numFmtId="3" fontId="13" fillId="0" borderId="58" xfId="18" applyNumberFormat="1" applyFont="1" applyBorder="1" applyAlignment="1">
      <alignment horizontal="center" vertical="center"/>
    </xf>
    <xf numFmtId="0" fontId="17" fillId="0" borderId="15" xfId="27" applyFont="1" applyBorder="1" applyAlignment="1">
      <alignment horizontal="left"/>
      <protection/>
    </xf>
    <xf numFmtId="3" fontId="17" fillId="0" borderId="15" xfId="18" applyNumberFormat="1" applyFont="1" applyBorder="1" applyAlignment="1">
      <alignment vertical="center"/>
    </xf>
    <xf numFmtId="3" fontId="17" fillId="0" borderId="59" xfId="18" applyNumberFormat="1" applyFont="1" applyBorder="1" applyAlignment="1">
      <alignment horizontal="center" vertical="center"/>
    </xf>
    <xf numFmtId="0" fontId="8" fillId="0" borderId="15" xfId="27" applyFont="1" applyBorder="1">
      <alignment/>
      <protection/>
    </xf>
    <xf numFmtId="3" fontId="8" fillId="0" borderId="15" xfId="18" applyNumberFormat="1" applyFont="1" applyBorder="1" applyAlignment="1">
      <alignment/>
    </xf>
    <xf numFmtId="3" fontId="8" fillId="0" borderId="15" xfId="27" applyNumberFormat="1" applyFont="1" applyBorder="1" applyAlignment="1">
      <alignment/>
      <protection/>
    </xf>
    <xf numFmtId="3" fontId="8" fillId="0" borderId="60" xfId="27" applyNumberFormat="1" applyFont="1" applyBorder="1" applyAlignment="1">
      <alignment horizontal="center"/>
      <protection/>
    </xf>
    <xf numFmtId="0" fontId="13" fillId="0" borderId="22" xfId="27" applyFont="1" applyBorder="1" applyAlignment="1">
      <alignment horizontal="left" vertical="center"/>
      <protection/>
    </xf>
    <xf numFmtId="3" fontId="13" fillId="0" borderId="22" xfId="18" applyNumberFormat="1" applyFont="1" applyBorder="1" applyAlignment="1">
      <alignment horizontal="right" vertical="center"/>
    </xf>
    <xf numFmtId="3" fontId="8" fillId="0" borderId="22" xfId="18" applyNumberFormat="1" applyFont="1" applyBorder="1" applyAlignment="1" quotePrefix="1">
      <alignment horizontal="center" vertical="center"/>
    </xf>
    <xf numFmtId="3" fontId="13" fillId="0" borderId="22" xfId="27" applyNumberFormat="1" applyFont="1" applyBorder="1" applyAlignment="1">
      <alignment vertical="center"/>
      <protection/>
    </xf>
    <xf numFmtId="3" fontId="13" fillId="0" borderId="61" xfId="27" applyNumberFormat="1" applyFont="1" applyBorder="1" applyAlignment="1">
      <alignment horizontal="center" vertical="center"/>
      <protection/>
    </xf>
    <xf numFmtId="0" fontId="17" fillId="0" borderId="13" xfId="27" applyFont="1" applyBorder="1" applyAlignment="1">
      <alignment horizontal="left" vertical="center" wrapText="1"/>
      <protection/>
    </xf>
    <xf numFmtId="3" fontId="8" fillId="0" borderId="13" xfId="18" applyNumberFormat="1" applyFont="1" applyBorder="1" applyAlignment="1">
      <alignment horizontal="right" vertical="center"/>
    </xf>
    <xf numFmtId="3" fontId="8" fillId="0" borderId="13" xfId="18" applyNumberFormat="1" applyFont="1" applyBorder="1" applyAlignment="1" quotePrefix="1">
      <alignment horizontal="center" vertical="center"/>
    </xf>
    <xf numFmtId="3" fontId="8" fillId="0" borderId="13" xfId="27" applyNumberFormat="1" applyFont="1" applyBorder="1" applyAlignment="1">
      <alignment vertical="center"/>
      <protection/>
    </xf>
    <xf numFmtId="3" fontId="8" fillId="0" borderId="62" xfId="27" applyNumberFormat="1" applyFont="1" applyBorder="1" applyAlignment="1">
      <alignment horizontal="center" vertical="center"/>
      <protection/>
    </xf>
    <xf numFmtId="3" fontId="20" fillId="0" borderId="8" xfId="18" applyNumberFormat="1" applyFont="1" applyBorder="1" applyAlignment="1">
      <alignment vertical="center"/>
    </xf>
    <xf numFmtId="3" fontId="13" fillId="0" borderId="8" xfId="18" applyNumberFormat="1" applyFont="1" applyBorder="1" applyAlignment="1">
      <alignment vertical="center"/>
    </xf>
    <xf numFmtId="3" fontId="20" fillId="0" borderId="22" xfId="18" applyNumberFormat="1" applyFont="1" applyBorder="1" applyAlignment="1">
      <alignment vertical="center"/>
    </xf>
    <xf numFmtId="3" fontId="13" fillId="0" borderId="61" xfId="18" applyNumberFormat="1" applyFont="1" applyBorder="1" applyAlignment="1">
      <alignment horizontal="center" vertical="center"/>
    </xf>
    <xf numFmtId="0" fontId="8" fillId="0" borderId="63" xfId="27" applyFont="1" applyBorder="1" applyAlignment="1">
      <alignment horizontal="center" vertical="center"/>
      <protection/>
    </xf>
    <xf numFmtId="0" fontId="13" fillId="0" borderId="17" xfId="27" applyFont="1" applyBorder="1" applyAlignment="1">
      <alignment horizontal="center" vertical="center" wrapText="1"/>
      <protection/>
    </xf>
    <xf numFmtId="0" fontId="20" fillId="0" borderId="64" xfId="27" applyFont="1" applyBorder="1" applyAlignment="1">
      <alignment horizontal="center" vertical="center" wrapText="1"/>
      <protection/>
    </xf>
    <xf numFmtId="0" fontId="8" fillId="0" borderId="65" xfId="27" applyFont="1" applyBorder="1" applyAlignment="1">
      <alignment horizontal="center" vertical="top"/>
      <protection/>
    </xf>
    <xf numFmtId="0" fontId="17" fillId="0" borderId="9" xfId="15" applyNumberFormat="1" applyFont="1" applyBorder="1" applyAlignment="1">
      <alignment horizontal="left" vertical="top" wrapText="1"/>
    </xf>
    <xf numFmtId="3" fontId="8" fillId="0" borderId="10" xfId="18" applyNumberFormat="1" applyFont="1" applyBorder="1" applyAlignment="1">
      <alignment vertical="top"/>
    </xf>
    <xf numFmtId="0" fontId="8" fillId="0" borderId="9" xfId="27" applyFont="1" applyBorder="1" applyAlignment="1">
      <alignment vertical="top"/>
      <protection/>
    </xf>
    <xf numFmtId="3" fontId="17" fillId="0" borderId="9" xfId="18" applyNumberFormat="1" applyFont="1" applyBorder="1" applyAlignment="1">
      <alignment horizontal="left" vertical="top" wrapText="1"/>
    </xf>
    <xf numFmtId="3" fontId="8" fillId="0" borderId="10" xfId="17" applyNumberFormat="1" applyFont="1" applyBorder="1" applyAlignment="1">
      <alignment vertical="top"/>
    </xf>
    <xf numFmtId="0" fontId="13" fillId="0" borderId="7" xfId="27" applyFont="1" applyBorder="1" applyAlignment="1">
      <alignment horizontal="center" vertical="center"/>
      <protection/>
    </xf>
    <xf numFmtId="3" fontId="13" fillId="0" borderId="66" xfId="18" applyNumberFormat="1" applyFont="1" applyBorder="1" applyAlignment="1">
      <alignment vertical="center"/>
    </xf>
    <xf numFmtId="0" fontId="7" fillId="0" borderId="0" xfId="21" applyFont="1" applyAlignment="1" quotePrefix="1">
      <alignment horizontal="right"/>
      <protection/>
    </xf>
    <xf numFmtId="0" fontId="21" fillId="0" borderId="63" xfId="20" applyFont="1" applyBorder="1" applyAlignment="1">
      <alignment horizontal="center" vertical="center" wrapText="1"/>
      <protection/>
    </xf>
    <xf numFmtId="0" fontId="9" fillId="0" borderId="17" xfId="21" applyFont="1" applyBorder="1" applyAlignment="1">
      <alignment horizontal="center" vertical="center"/>
      <protection/>
    </xf>
    <xf numFmtId="0" fontId="13" fillId="0" borderId="64" xfId="21" applyFont="1" applyBorder="1" applyAlignment="1">
      <alignment horizontal="center" vertical="center"/>
      <protection/>
    </xf>
    <xf numFmtId="0" fontId="13" fillId="0" borderId="67" xfId="21" applyFont="1" applyBorder="1" applyAlignment="1">
      <alignment horizontal="center" vertical="center"/>
      <protection/>
    </xf>
    <xf numFmtId="0" fontId="13" fillId="0" borderId="23" xfId="21" applyFont="1" applyBorder="1">
      <alignment vertical="center"/>
      <protection/>
    </xf>
    <xf numFmtId="3" fontId="13" fillId="0" borderId="68" xfId="21" applyNumberFormat="1" applyFont="1" applyBorder="1">
      <alignment horizontal="right" vertical="center"/>
      <protection/>
    </xf>
    <xf numFmtId="0" fontId="8" fillId="0" borderId="69" xfId="21" applyFont="1" applyBorder="1" applyAlignment="1">
      <alignment horizontal="center" vertical="center"/>
      <protection/>
    </xf>
    <xf numFmtId="0" fontId="8" fillId="0" borderId="11" xfId="21" applyFont="1" applyBorder="1" applyAlignment="1">
      <alignment vertical="center"/>
      <protection/>
    </xf>
    <xf numFmtId="3" fontId="8" fillId="0" borderId="12" xfId="21" applyNumberFormat="1" applyFont="1" applyBorder="1" applyAlignment="1">
      <alignment horizontal="right" vertical="center"/>
      <protection/>
    </xf>
    <xf numFmtId="0" fontId="8" fillId="0" borderId="70" xfId="21" applyFont="1" applyBorder="1" applyAlignment="1">
      <alignment horizontal="center" vertical="center"/>
      <protection/>
    </xf>
    <xf numFmtId="0" fontId="8" fillId="0" borderId="42" xfId="21" applyFont="1" applyBorder="1" applyAlignment="1">
      <alignment horizontal="left" vertical="center" wrapText="1" indent="1"/>
      <protection/>
    </xf>
    <xf numFmtId="3" fontId="8" fillId="0" borderId="71" xfId="21" applyNumberFormat="1" applyFont="1" applyBorder="1" applyAlignment="1">
      <alignment horizontal="right" vertical="center"/>
      <protection/>
    </xf>
    <xf numFmtId="169" fontId="8" fillId="0" borderId="72" xfId="21" applyNumberFormat="1" applyFont="1" applyBorder="1" applyAlignment="1">
      <alignment horizontal="center" vertical="center"/>
      <protection/>
    </xf>
    <xf numFmtId="0" fontId="8" fillId="0" borderId="44" xfId="21" applyFont="1" applyBorder="1" applyAlignment="1">
      <alignment horizontal="left" vertical="center" wrapText="1" indent="1"/>
      <protection/>
    </xf>
    <xf numFmtId="3" fontId="8" fillId="0" borderId="73" xfId="21" applyNumberFormat="1" applyFont="1" applyBorder="1" applyAlignment="1">
      <alignment horizontal="right" vertical="center"/>
      <protection/>
    </xf>
    <xf numFmtId="0" fontId="13" fillId="0" borderId="63" xfId="21" applyFont="1" applyBorder="1" applyAlignment="1">
      <alignment horizontal="center" vertical="center"/>
      <protection/>
    </xf>
    <xf numFmtId="0" fontId="13" fillId="0" borderId="17" xfId="21" applyFont="1" applyBorder="1">
      <alignment vertical="center"/>
      <protection/>
    </xf>
    <xf numFmtId="3" fontId="13" fillId="0" borderId="64" xfId="21" applyNumberFormat="1" applyFont="1" applyBorder="1">
      <alignment horizontal="right" vertical="center"/>
      <protection/>
    </xf>
    <xf numFmtId="0" fontId="8" fillId="0" borderId="4" xfId="21" applyFont="1" applyBorder="1" applyAlignment="1">
      <alignment horizontal="center"/>
      <protection/>
    </xf>
    <xf numFmtId="0" fontId="17" fillId="0" borderId="15" xfId="21" applyFont="1" applyBorder="1">
      <alignment/>
      <protection/>
    </xf>
    <xf numFmtId="3" fontId="8" fillId="0" borderId="16" xfId="21" applyNumberFormat="1" applyFont="1" applyBorder="1">
      <alignment horizontal="right"/>
      <protection/>
    </xf>
    <xf numFmtId="0" fontId="8" fillId="0" borderId="6" xfId="21" applyFont="1" applyBorder="1" applyAlignment="1">
      <alignment horizontal="center" vertical="center"/>
      <protection/>
    </xf>
    <xf numFmtId="0" fontId="8" fillId="0" borderId="13" xfId="21" applyFont="1" applyBorder="1" applyAlignment="1">
      <alignment vertical="center"/>
      <protection/>
    </xf>
    <xf numFmtId="3" fontId="8" fillId="0" borderId="14" xfId="21" applyNumberFormat="1" applyFont="1" applyBorder="1" applyAlignment="1">
      <alignment horizontal="right" vertical="center"/>
      <protection/>
    </xf>
    <xf numFmtId="0" fontId="8" fillId="0" borderId="4" xfId="21" applyFont="1" applyBorder="1" applyAlignment="1">
      <alignment horizontal="center" vertical="center"/>
      <protection/>
    </xf>
    <xf numFmtId="0" fontId="8" fillId="0" borderId="15" xfId="21" applyFont="1" applyBorder="1" applyAlignment="1">
      <alignment horizontal="left" vertical="center" indent="1"/>
      <protection/>
    </xf>
    <xf numFmtId="3" fontId="8" fillId="0" borderId="16" xfId="21" applyNumberFormat="1" applyFont="1" applyBorder="1" applyAlignment="1">
      <alignment horizontal="right" vertical="center"/>
      <protection/>
    </xf>
    <xf numFmtId="0" fontId="8" fillId="0" borderId="13" xfId="21" applyFont="1" applyBorder="1" applyAlignment="1">
      <alignment horizontal="left" vertical="center" indent="1"/>
      <protection/>
    </xf>
    <xf numFmtId="0" fontId="8" fillId="0" borderId="69" xfId="21" applyFont="1" applyBorder="1" applyAlignment="1">
      <alignment horizontal="center"/>
      <protection/>
    </xf>
    <xf numFmtId="0" fontId="17" fillId="0" borderId="11" xfId="21" applyFont="1" applyBorder="1">
      <alignment/>
      <protection/>
    </xf>
    <xf numFmtId="3" fontId="8" fillId="0" borderId="12" xfId="21" applyNumberFormat="1" applyFont="1" applyBorder="1">
      <alignment horizontal="right"/>
      <protection/>
    </xf>
    <xf numFmtId="0" fontId="8" fillId="0" borderId="65" xfId="21" applyFont="1" applyBorder="1" applyAlignment="1">
      <alignment horizontal="center" vertical="center"/>
      <protection/>
    </xf>
    <xf numFmtId="0" fontId="8" fillId="0" borderId="9" xfId="21" applyFont="1" applyBorder="1" applyAlignment="1">
      <alignment vertical="center"/>
      <protection/>
    </xf>
    <xf numFmtId="3" fontId="8" fillId="0" borderId="10" xfId="21" applyNumberFormat="1" applyFont="1" applyBorder="1" applyAlignment="1">
      <alignment horizontal="right" vertical="center"/>
      <protection/>
    </xf>
    <xf numFmtId="0" fontId="17" fillId="0" borderId="15" xfId="21" applyFont="1" applyBorder="1" applyAlignment="1">
      <alignment wrapText="1"/>
      <protection/>
    </xf>
    <xf numFmtId="0" fontId="7" fillId="0" borderId="0" xfId="24" applyFont="1" applyBorder="1" applyAlignment="1">
      <alignment horizontal="center"/>
      <protection/>
    </xf>
    <xf numFmtId="0" fontId="7" fillId="0" borderId="0" xfId="24" applyFont="1" applyBorder="1">
      <alignment/>
      <protection/>
    </xf>
    <xf numFmtId="0" fontId="7" fillId="0" borderId="0" xfId="24" applyFont="1" applyBorder="1" applyAlignment="1">
      <alignment horizontal="centerContinuous"/>
      <protection/>
    </xf>
    <xf numFmtId="0" fontId="15" fillId="0" borderId="0" xfId="24" applyFont="1" applyBorder="1" applyAlignment="1">
      <alignment horizontal="centerContinuous"/>
      <protection/>
    </xf>
    <xf numFmtId="0" fontId="9" fillId="0" borderId="0" xfId="24" applyFont="1" applyBorder="1" applyAlignment="1">
      <alignment horizontal="centerContinuous"/>
      <protection/>
    </xf>
    <xf numFmtId="0" fontId="7" fillId="0" borderId="0" xfId="24" applyFont="1" applyBorder="1" applyAlignment="1">
      <alignment horizontal="centerContinuous" vertical="center"/>
      <protection/>
    </xf>
    <xf numFmtId="0" fontId="8" fillId="0" borderId="0" xfId="24" applyFont="1" applyBorder="1" applyAlignment="1">
      <alignment horizontal="center" vertical="center"/>
      <protection/>
    </xf>
    <xf numFmtId="0" fontId="8" fillId="0" borderId="4" xfId="24" applyFont="1" applyBorder="1" applyAlignment="1">
      <alignment horizontal="center" vertical="center"/>
      <protection/>
    </xf>
    <xf numFmtId="0" fontId="9" fillId="0" borderId="5" xfId="24" applyFont="1" applyBorder="1" applyAlignment="1">
      <alignment horizontal="centerContinuous" vertical="center"/>
      <protection/>
    </xf>
    <xf numFmtId="0" fontId="15" fillId="0" borderId="22" xfId="24" applyFont="1" applyBorder="1" applyAlignment="1">
      <alignment horizontal="centerContinuous" vertical="center"/>
      <protection/>
    </xf>
    <xf numFmtId="0" fontId="16" fillId="0" borderId="63" xfId="24" applyFont="1" applyBorder="1" applyAlignment="1">
      <alignment horizontal="center" vertical="center"/>
      <protection/>
    </xf>
    <xf numFmtId="0" fontId="21" fillId="0" borderId="17" xfId="23" applyFont="1" applyBorder="1" applyAlignment="1">
      <alignment horizontal="center" vertical="center" wrapText="1"/>
      <protection/>
    </xf>
    <xf numFmtId="0" fontId="21" fillId="0" borderId="74" xfId="23" applyFont="1" applyBorder="1" applyAlignment="1">
      <alignment horizontal="center" vertical="center" wrapText="1"/>
      <protection/>
    </xf>
    <xf numFmtId="166" fontId="8" fillId="0" borderId="65" xfId="24" applyNumberFormat="1" applyFont="1" applyBorder="1" applyAlignment="1">
      <alignment horizontal="center" vertical="center"/>
      <protection/>
    </xf>
    <xf numFmtId="3" fontId="8" fillId="0" borderId="9" xfId="24" applyNumberFormat="1" applyFont="1" applyBorder="1" applyAlignment="1">
      <alignment horizontal="right" vertical="center" wrapText="1"/>
      <protection/>
    </xf>
    <xf numFmtId="3" fontId="8" fillId="0" borderId="9" xfId="24" applyNumberFormat="1" applyFont="1" applyBorder="1" applyAlignment="1">
      <alignment horizontal="center" vertical="center" wrapText="1"/>
      <protection/>
    </xf>
    <xf numFmtId="3" fontId="8" fillId="0" borderId="75" xfId="24" applyNumberFormat="1" applyFont="1" applyBorder="1" applyAlignment="1">
      <alignment horizontal="right" vertical="center" wrapText="1"/>
      <protection/>
    </xf>
    <xf numFmtId="3" fontId="13" fillId="0" borderId="22" xfId="24" applyNumberFormat="1" applyFont="1" applyBorder="1" applyAlignment="1">
      <alignment horizontal="right" vertical="center"/>
      <protection/>
    </xf>
    <xf numFmtId="3" fontId="13" fillId="0" borderId="61" xfId="24" applyNumberFormat="1" applyFont="1" applyBorder="1" applyAlignment="1">
      <alignment horizontal="right" vertical="center"/>
      <protection/>
    </xf>
    <xf numFmtId="167" fontId="8" fillId="0" borderId="76" xfId="24" applyNumberFormat="1" applyFont="1" applyBorder="1" applyAlignment="1">
      <alignment horizontal="right"/>
      <protection/>
    </xf>
    <xf numFmtId="167" fontId="8" fillId="0" borderId="28" xfId="24" applyNumberFormat="1" applyFont="1" applyBorder="1" applyAlignment="1">
      <alignment horizontal="center"/>
      <protection/>
    </xf>
    <xf numFmtId="167" fontId="8" fillId="0" borderId="77" xfId="24" applyNumberFormat="1" applyFont="1" applyBorder="1" applyAlignment="1">
      <alignment horizontal="right"/>
      <protection/>
    </xf>
    <xf numFmtId="167" fontId="8" fillId="0" borderId="0" xfId="24" applyNumberFormat="1" applyFont="1" applyBorder="1" applyAlignment="1">
      <alignment horizontal="center"/>
      <protection/>
    </xf>
    <xf numFmtId="6" fontId="8" fillId="0" borderId="33" xfId="24" applyNumberFormat="1" applyFont="1" applyBorder="1" applyAlignment="1">
      <alignment horizontal="right"/>
      <protection/>
    </xf>
    <xf numFmtId="6" fontId="8" fillId="0" borderId="31" xfId="24" applyNumberFormat="1" applyFont="1" applyBorder="1" applyAlignment="1">
      <alignment horizontal="center"/>
      <protection/>
    </xf>
    <xf numFmtId="167" fontId="8" fillId="0" borderId="29" xfId="24" applyNumberFormat="1" applyFont="1" applyBorder="1" applyAlignment="1">
      <alignment horizontal="right"/>
      <protection/>
    </xf>
    <xf numFmtId="167" fontId="8" fillId="0" borderId="30" xfId="24" applyNumberFormat="1" applyFont="1" applyBorder="1" applyAlignment="1">
      <alignment horizontal="right"/>
      <protection/>
    </xf>
    <xf numFmtId="167" fontId="8" fillId="0" borderId="32" xfId="24" applyNumberFormat="1" applyFont="1" applyBorder="1" applyAlignment="1">
      <alignment horizontal="right"/>
      <protection/>
    </xf>
    <xf numFmtId="167" fontId="8" fillId="0" borderId="28" xfId="24" applyNumberFormat="1" applyFont="1" applyBorder="1" applyAlignment="1">
      <alignment horizontal="left"/>
      <protection/>
    </xf>
    <xf numFmtId="167" fontId="8" fillId="0" borderId="0" xfId="24" applyNumberFormat="1" applyFont="1" applyBorder="1" applyAlignment="1">
      <alignment horizontal="left"/>
      <protection/>
    </xf>
    <xf numFmtId="167" fontId="8" fillId="0" borderId="31" xfId="24" applyNumberFormat="1" applyFont="1" applyBorder="1" applyAlignment="1">
      <alignment horizontal="left"/>
      <protection/>
    </xf>
    <xf numFmtId="0" fontId="7" fillId="0" borderId="0" xfId="25" applyFont="1" applyAlignment="1" quotePrefix="1">
      <alignment horizontal="right"/>
      <protection/>
    </xf>
    <xf numFmtId="0" fontId="15" fillId="0" borderId="21" xfId="24" applyFont="1" applyBorder="1" applyAlignment="1">
      <alignment horizontal="centerContinuous"/>
      <protection/>
    </xf>
    <xf numFmtId="3" fontId="8" fillId="0" borderId="9" xfId="24" applyNumberFormat="1" applyFont="1" applyBorder="1" applyAlignment="1" quotePrefix="1">
      <alignment horizontal="center" vertical="center" wrapText="1"/>
      <protection/>
    </xf>
    <xf numFmtId="0" fontId="8" fillId="0" borderId="60" xfId="23" applyFont="1" applyBorder="1" applyAlignment="1" quotePrefix="1">
      <alignment horizontal="center" vertical="center" wrapText="1"/>
      <protection/>
    </xf>
    <xf numFmtId="0" fontId="9" fillId="0" borderId="0" xfId="24" applyFont="1" applyBorder="1" applyAlignment="1">
      <alignment horizontal="centerContinuous" vertical="center"/>
      <protection/>
    </xf>
    <xf numFmtId="3" fontId="13" fillId="0" borderId="78" xfId="24" applyNumberFormat="1" applyFont="1" applyBorder="1" applyAlignment="1">
      <alignment horizontal="right" vertical="center"/>
      <protection/>
    </xf>
    <xf numFmtId="0" fontId="7" fillId="0" borderId="31" xfId="24" applyFont="1" applyBorder="1">
      <alignment/>
      <protection/>
    </xf>
    <xf numFmtId="3" fontId="8" fillId="0" borderId="79" xfId="0" applyNumberFormat="1" applyFont="1" applyBorder="1" applyAlignment="1">
      <alignment vertical="center"/>
    </xf>
    <xf numFmtId="3" fontId="8" fillId="0" borderId="0" xfId="0" applyNumberFormat="1" applyFont="1" applyAlignment="1">
      <alignment/>
    </xf>
    <xf numFmtId="0" fontId="13" fillId="0" borderId="6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3" fontId="13" fillId="0" borderId="64" xfId="0" applyNumberFormat="1" applyFont="1" applyBorder="1" applyAlignment="1">
      <alignment horizontal="center" vertical="center"/>
    </xf>
    <xf numFmtId="164" fontId="13" fillId="0" borderId="63" xfId="0" applyNumberFormat="1" applyFont="1" applyBorder="1" applyAlignment="1">
      <alignment horizontal="center" vertical="center"/>
    </xf>
    <xf numFmtId="3" fontId="13" fillId="0" borderId="64" xfId="0" applyNumberFormat="1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165" fontId="8" fillId="0" borderId="50" xfId="0" applyNumberFormat="1" applyFont="1" applyBorder="1" applyAlignment="1">
      <alignment horizontal="center" vertical="center"/>
    </xf>
    <xf numFmtId="0" fontId="8" fillId="0" borderId="50" xfId="0" applyFont="1" applyBorder="1" applyAlignment="1">
      <alignment vertical="center" shrinkToFit="1"/>
    </xf>
    <xf numFmtId="3" fontId="8" fillId="0" borderId="80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 vertical="center"/>
    </xf>
    <xf numFmtId="0" fontId="8" fillId="0" borderId="81" xfId="0" applyFont="1" applyBorder="1" applyAlignment="1">
      <alignment horizontal="center" vertical="center"/>
    </xf>
    <xf numFmtId="0" fontId="8" fillId="0" borderId="81" xfId="0" applyFont="1" applyBorder="1" applyAlignment="1">
      <alignment vertical="center"/>
    </xf>
    <xf numFmtId="3" fontId="8" fillId="0" borderId="82" xfId="0" applyNumberFormat="1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50" xfId="0" applyFont="1" applyBorder="1" applyAlignment="1">
      <alignment/>
    </xf>
    <xf numFmtId="0" fontId="8" fillId="0" borderId="15" xfId="0" applyFont="1" applyBorder="1" applyAlignment="1">
      <alignment/>
    </xf>
    <xf numFmtId="0" fontId="17" fillId="0" borderId="15" xfId="0" applyFont="1" applyBorder="1" applyAlignment="1">
      <alignment/>
    </xf>
    <xf numFmtId="0" fontId="8" fillId="0" borderId="83" xfId="0" applyFont="1" applyBorder="1" applyAlignment="1">
      <alignment/>
    </xf>
    <xf numFmtId="3" fontId="8" fillId="0" borderId="84" xfId="0" applyNumberFormat="1" applyFont="1" applyBorder="1" applyAlignment="1">
      <alignment vertical="center"/>
    </xf>
    <xf numFmtId="0" fontId="8" fillId="0" borderId="85" xfId="0" applyFont="1" applyBorder="1" applyAlignment="1">
      <alignment/>
    </xf>
    <xf numFmtId="3" fontId="8" fillId="0" borderId="86" xfId="0" applyNumberFormat="1" applyFont="1" applyBorder="1" applyAlignment="1">
      <alignment vertical="center"/>
    </xf>
    <xf numFmtId="0" fontId="8" fillId="0" borderId="81" xfId="0" applyFont="1" applyBorder="1" applyAlignment="1">
      <alignment vertical="center" shrinkToFit="1"/>
    </xf>
    <xf numFmtId="0" fontId="8" fillId="0" borderId="25" xfId="0" applyFont="1" applyBorder="1" applyAlignment="1">
      <alignment horizontal="center" vertical="center"/>
    </xf>
    <xf numFmtId="3" fontId="8" fillId="0" borderId="73" xfId="0" applyNumberFormat="1" applyFont="1" applyBorder="1" applyAlignment="1">
      <alignment vertical="center"/>
    </xf>
    <xf numFmtId="3" fontId="8" fillId="0" borderId="87" xfId="0" applyNumberFormat="1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0" borderId="88" xfId="0" applyFont="1" applyBorder="1" applyAlignment="1">
      <alignment/>
    </xf>
    <xf numFmtId="3" fontId="8" fillId="0" borderId="89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8" fillId="0" borderId="90" xfId="0" applyFont="1" applyBorder="1" applyAlignment="1">
      <alignment vertical="center"/>
    </xf>
    <xf numFmtId="3" fontId="8" fillId="0" borderId="91" xfId="0" applyNumberFormat="1" applyFont="1" applyBorder="1" applyAlignment="1">
      <alignment vertical="center"/>
    </xf>
    <xf numFmtId="0" fontId="17" fillId="0" borderId="15" xfId="0" applyFont="1" applyBorder="1" applyAlignment="1">
      <alignment horizontal="left" indent="1"/>
    </xf>
    <xf numFmtId="0" fontId="8" fillId="0" borderId="4" xfId="0" applyFont="1" applyBorder="1" applyAlignment="1">
      <alignment horizontal="left" vertical="center" wrapText="1" indent="1"/>
    </xf>
    <xf numFmtId="0" fontId="8" fillId="0" borderId="15" xfId="0" applyFont="1" applyBorder="1" applyAlignment="1">
      <alignment horizontal="left" vertical="center" wrapText="1" indent="1"/>
    </xf>
    <xf numFmtId="0" fontId="17" fillId="0" borderId="15" xfId="0" applyFont="1" applyBorder="1" applyAlignment="1">
      <alignment horizontal="left" indent="2"/>
    </xf>
    <xf numFmtId="0" fontId="8" fillId="0" borderId="6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" fontId="8" fillId="0" borderId="64" xfId="0" applyNumberFormat="1" applyFont="1" applyBorder="1" applyAlignment="1">
      <alignment vertical="center"/>
    </xf>
    <xf numFmtId="0" fontId="8" fillId="0" borderId="15" xfId="0" applyFont="1" applyBorder="1" applyAlignment="1">
      <alignment horizontal="left" indent="1"/>
    </xf>
    <xf numFmtId="0" fontId="8" fillId="0" borderId="44" xfId="0" applyFont="1" applyBorder="1" applyAlignment="1">
      <alignment horizontal="left" indent="1"/>
    </xf>
    <xf numFmtId="0" fontId="8" fillId="0" borderId="81" xfId="0" applyFont="1" applyBorder="1" applyAlignment="1">
      <alignment horizontal="left" indent="1"/>
    </xf>
    <xf numFmtId="0" fontId="8" fillId="0" borderId="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2" xfId="0" applyFont="1" applyBorder="1" applyAlignment="1">
      <alignment horizontal="left" indent="1"/>
    </xf>
    <xf numFmtId="3" fontId="8" fillId="0" borderId="71" xfId="0" applyNumberFormat="1" applyFont="1" applyBorder="1" applyAlignment="1">
      <alignment vertical="center"/>
    </xf>
    <xf numFmtId="0" fontId="8" fillId="0" borderId="13" xfId="0" applyFont="1" applyBorder="1" applyAlignment="1">
      <alignment horizontal="center"/>
    </xf>
    <xf numFmtId="0" fontId="13" fillId="0" borderId="63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3" fontId="13" fillId="0" borderId="64" xfId="0" applyNumberFormat="1" applyFont="1" applyBorder="1" applyAlignment="1">
      <alignment vertical="center" wrapText="1"/>
    </xf>
    <xf numFmtId="0" fontId="8" fillId="0" borderId="13" xfId="0" applyFont="1" applyBorder="1" applyAlignment="1">
      <alignment horizontal="left" indent="1"/>
    </xf>
    <xf numFmtId="0" fontId="8" fillId="0" borderId="6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vertical="center"/>
    </xf>
    <xf numFmtId="3" fontId="8" fillId="0" borderId="68" xfId="0" applyNumberFormat="1" applyFont="1" applyBorder="1" applyAlignment="1">
      <alignment vertical="center"/>
    </xf>
    <xf numFmtId="0" fontId="13" fillId="0" borderId="67" xfId="0" applyFont="1" applyBorder="1" applyAlignment="1">
      <alignment horizontal="center" vertical="center"/>
    </xf>
    <xf numFmtId="3" fontId="13" fillId="0" borderId="68" xfId="0" applyNumberFormat="1" applyFont="1" applyBorder="1" applyAlignment="1">
      <alignment vertical="center"/>
    </xf>
    <xf numFmtId="0" fontId="22" fillId="0" borderId="17" xfId="0" applyFont="1" applyBorder="1" applyAlignment="1">
      <alignment vertical="center" wrapText="1"/>
    </xf>
    <xf numFmtId="0" fontId="8" fillId="0" borderId="42" xfId="0" applyFont="1" applyBorder="1" applyAlignment="1">
      <alignment horizontal="left" wrapText="1" indent="1"/>
    </xf>
    <xf numFmtId="3" fontId="8" fillId="0" borderId="71" xfId="0" applyNumberFormat="1" applyFont="1" applyBorder="1" applyAlignment="1">
      <alignment vertical="center" wrapText="1"/>
    </xf>
    <xf numFmtId="0" fontId="8" fillId="0" borderId="44" xfId="0" applyFont="1" applyBorder="1" applyAlignment="1">
      <alignment horizontal="left" wrapText="1" indent="1"/>
    </xf>
    <xf numFmtId="0" fontId="8" fillId="0" borderId="42" xfId="0" applyFont="1" applyBorder="1" applyAlignment="1">
      <alignment horizontal="left" indent="1" shrinkToFit="1"/>
    </xf>
    <xf numFmtId="0" fontId="17" fillId="0" borderId="50" xfId="0" applyFont="1" applyBorder="1" applyAlignment="1">
      <alignment horizontal="left" wrapText="1" indent="1"/>
    </xf>
    <xf numFmtId="0" fontId="17" fillId="0" borderId="42" xfId="0" applyFont="1" applyBorder="1" applyAlignment="1">
      <alignment horizontal="left" wrapText="1" indent="2"/>
    </xf>
    <xf numFmtId="0" fontId="17" fillId="0" borderId="15" xfId="0" applyFont="1" applyBorder="1" applyAlignment="1">
      <alignment horizontal="left" wrapText="1" indent="1"/>
    </xf>
    <xf numFmtId="0" fontId="8" fillId="0" borderId="54" xfId="0" applyFont="1" applyBorder="1" applyAlignment="1">
      <alignment horizontal="left" indent="1"/>
    </xf>
    <xf numFmtId="0" fontId="17" fillId="0" borderId="15" xfId="0" applyFont="1" applyBorder="1" applyAlignment="1">
      <alignment horizontal="left" wrapText="1" indent="1" shrinkToFit="1"/>
    </xf>
    <xf numFmtId="0" fontId="8" fillId="0" borderId="11" xfId="0" applyFont="1" applyBorder="1" applyAlignment="1">
      <alignment horizontal="left" vertical="center" wrapText="1" indent="1"/>
    </xf>
    <xf numFmtId="0" fontId="17" fillId="0" borderId="42" xfId="0" applyFont="1" applyBorder="1" applyAlignment="1">
      <alignment horizontal="left" indent="2"/>
    </xf>
    <xf numFmtId="0" fontId="17" fillId="0" borderId="40" xfId="0" applyFont="1" applyBorder="1" applyAlignment="1">
      <alignment horizontal="left" wrapText="1" indent="1"/>
    </xf>
    <xf numFmtId="3" fontId="8" fillId="0" borderId="92" xfId="0" applyNumberFormat="1" applyFont="1" applyBorder="1" applyAlignment="1">
      <alignment vertical="center"/>
    </xf>
    <xf numFmtId="0" fontId="17" fillId="0" borderId="9" xfId="0" applyFont="1" applyBorder="1" applyAlignment="1">
      <alignment vertical="center" wrapText="1"/>
    </xf>
    <xf numFmtId="0" fontId="8" fillId="0" borderId="13" xfId="0" applyFont="1" applyBorder="1" applyAlignment="1">
      <alignment/>
    </xf>
    <xf numFmtId="0" fontId="17" fillId="0" borderId="23" xfId="0" applyFont="1" applyBorder="1" applyAlignment="1">
      <alignment horizontal="left" wrapText="1" indent="1"/>
    </xf>
    <xf numFmtId="0" fontId="8" fillId="0" borderId="13" xfId="0" applyFont="1" applyBorder="1" applyAlignment="1">
      <alignment wrapText="1"/>
    </xf>
    <xf numFmtId="0" fontId="15" fillId="0" borderId="42" xfId="0" applyFont="1" applyBorder="1" applyAlignment="1">
      <alignment horizontal="left" indent="2"/>
    </xf>
    <xf numFmtId="0" fontId="8" fillId="0" borderId="9" xfId="0" applyFont="1" applyBorder="1" applyAlignment="1">
      <alignment horizontal="left" wrapText="1" indent="1"/>
    </xf>
    <xf numFmtId="0" fontId="8" fillId="0" borderId="44" xfId="0" applyFont="1" applyBorder="1" applyAlignment="1">
      <alignment/>
    </xf>
    <xf numFmtId="0" fontId="8" fillId="0" borderId="93" xfId="0" applyFont="1" applyBorder="1" applyAlignment="1">
      <alignment/>
    </xf>
    <xf numFmtId="3" fontId="8" fillId="0" borderId="94" xfId="0" applyNumberFormat="1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3" fontId="13" fillId="0" borderId="66" xfId="0" applyNumberFormat="1" applyFont="1" applyBorder="1" applyAlignment="1">
      <alignment vertical="center"/>
    </xf>
    <xf numFmtId="0" fontId="17" fillId="0" borderId="50" xfId="0" applyFont="1" applyBorder="1" applyAlignment="1">
      <alignment horizontal="left" indent="1"/>
    </xf>
    <xf numFmtId="0" fontId="17" fillId="0" borderId="23" xfId="0" applyFont="1" applyBorder="1" applyAlignment="1">
      <alignment horizontal="left" indent="2"/>
    </xf>
    <xf numFmtId="0" fontId="8" fillId="0" borderId="25" xfId="0" applyFont="1" applyBorder="1" applyAlignment="1">
      <alignment vertical="center"/>
    </xf>
    <xf numFmtId="0" fontId="13" fillId="0" borderId="52" xfId="0" applyFont="1" applyBorder="1" applyAlignment="1">
      <alignment horizontal="center" vertical="center"/>
    </xf>
    <xf numFmtId="0" fontId="20" fillId="0" borderId="17" xfId="0" applyFont="1" applyBorder="1" applyAlignment="1">
      <alignment horizontal="left" vertical="center" wrapText="1" indent="1"/>
    </xf>
    <xf numFmtId="3" fontId="13" fillId="0" borderId="38" xfId="0" applyNumberFormat="1" applyFont="1" applyBorder="1" applyAlignment="1" quotePrefix="1">
      <alignment horizontal="right" vertical="center" wrapText="1"/>
    </xf>
    <xf numFmtId="0" fontId="13" fillId="0" borderId="4" xfId="0" applyFont="1" applyBorder="1" applyAlignment="1">
      <alignment horizontal="center" vertical="center"/>
    </xf>
    <xf numFmtId="0" fontId="5" fillId="0" borderId="95" xfId="27" applyFont="1" applyBorder="1" applyAlignment="1">
      <alignment horizontal="center" vertical="center"/>
      <protection/>
    </xf>
    <xf numFmtId="3" fontId="8" fillId="0" borderId="96" xfId="18" applyNumberFormat="1" applyFont="1" applyBorder="1" applyAlignment="1">
      <alignment vertical="center"/>
    </xf>
    <xf numFmtId="3" fontId="8" fillId="0" borderId="96" xfId="27" applyNumberFormat="1" applyFont="1" applyBorder="1" applyAlignment="1">
      <alignment vertical="center"/>
      <protection/>
    </xf>
    <xf numFmtId="3" fontId="8" fillId="0" borderId="97" xfId="27" applyNumberFormat="1" applyFont="1" applyBorder="1" applyAlignment="1">
      <alignment horizontal="center" vertical="center"/>
      <protection/>
    </xf>
    <xf numFmtId="0" fontId="17" fillId="0" borderId="96" xfId="27" applyFont="1" applyBorder="1" applyAlignment="1">
      <alignment vertical="center" wrapText="1"/>
      <protection/>
    </xf>
    <xf numFmtId="0" fontId="5" fillId="0" borderId="72" xfId="27" applyFont="1" applyBorder="1" applyAlignment="1">
      <alignment horizontal="center"/>
      <protection/>
    </xf>
    <xf numFmtId="0" fontId="8" fillId="0" borderId="44" xfId="27" applyFont="1" applyBorder="1">
      <alignment/>
      <protection/>
    </xf>
    <xf numFmtId="3" fontId="8" fillId="0" borderId="44" xfId="18" applyNumberFormat="1" applyFont="1" applyBorder="1" applyAlignment="1">
      <alignment/>
    </xf>
    <xf numFmtId="3" fontId="8" fillId="0" borderId="44" xfId="27" applyNumberFormat="1" applyFont="1" applyBorder="1" applyAlignment="1">
      <alignment/>
      <protection/>
    </xf>
    <xf numFmtId="3" fontId="8" fillId="0" borderId="98" xfId="27" applyNumberFormat="1" applyFont="1" applyBorder="1" applyAlignment="1">
      <alignment horizontal="center"/>
      <protection/>
    </xf>
    <xf numFmtId="0" fontId="8" fillId="0" borderId="99" xfId="0" applyFont="1" applyBorder="1" applyAlignment="1">
      <alignment vertical="center"/>
    </xf>
    <xf numFmtId="3" fontId="8" fillId="0" borderId="100" xfId="0" applyNumberFormat="1" applyFont="1" applyBorder="1" applyAlignment="1">
      <alignment vertical="center"/>
    </xf>
    <xf numFmtId="0" fontId="8" fillId="0" borderId="90" xfId="27" applyFont="1" applyBorder="1" applyAlignment="1">
      <alignment vertical="center" wrapText="1"/>
      <protection/>
    </xf>
    <xf numFmtId="0" fontId="17" fillId="0" borderId="42" xfId="0" applyFont="1" applyBorder="1" applyAlignment="1">
      <alignment horizontal="left" vertical="center" wrapText="1" indent="2" shrinkToFit="1"/>
    </xf>
    <xf numFmtId="0" fontId="17" fillId="0" borderId="42" xfId="0" applyFont="1" applyBorder="1" applyAlignment="1">
      <alignment horizontal="left" vertical="center" wrapText="1" indent="2"/>
    </xf>
    <xf numFmtId="0" fontId="8" fillId="0" borderId="23" xfId="0" applyFont="1" applyBorder="1" applyAlignment="1">
      <alignment horizontal="left" indent="1"/>
    </xf>
    <xf numFmtId="0" fontId="8" fillId="0" borderId="65" xfId="24" applyFont="1" applyBorder="1" applyAlignment="1">
      <alignment horizontal="center" vertical="center"/>
      <protection/>
    </xf>
    <xf numFmtId="3" fontId="8" fillId="0" borderId="38" xfId="0" applyNumberFormat="1" applyFont="1" applyBorder="1" applyAlignment="1">
      <alignment vertical="center"/>
    </xf>
    <xf numFmtId="3" fontId="8" fillId="0" borderId="16" xfId="0" applyNumberFormat="1" applyFont="1" applyBorder="1" applyAlignment="1">
      <alignment vertical="center" wrapText="1"/>
    </xf>
    <xf numFmtId="0" fontId="20" fillId="0" borderId="101" xfId="0" applyFont="1" applyBorder="1" applyAlignment="1">
      <alignment horizontal="center" vertical="center"/>
    </xf>
    <xf numFmtId="0" fontId="20" fillId="0" borderId="39" xfId="0" applyFont="1" applyBorder="1" applyAlignment="1">
      <alignment horizontal="center" vertical="center"/>
    </xf>
    <xf numFmtId="3" fontId="8" fillId="0" borderId="48" xfId="0" applyNumberFormat="1" applyFont="1" applyBorder="1" applyAlignment="1" quotePrefix="1">
      <alignment horizontal="right" vertical="center" wrapText="1"/>
    </xf>
    <xf numFmtId="0" fontId="17" fillId="0" borderId="23" xfId="0" applyFont="1" applyBorder="1" applyAlignment="1">
      <alignment vertical="center"/>
    </xf>
    <xf numFmtId="0" fontId="8" fillId="0" borderId="37" xfId="0" applyFont="1" applyBorder="1" applyAlignment="1">
      <alignment horizontal="center" vertical="center"/>
    </xf>
    <xf numFmtId="0" fontId="17" fillId="0" borderId="17" xfId="0" applyFont="1" applyBorder="1" applyAlignment="1">
      <alignment vertical="center"/>
    </xf>
    <xf numFmtId="0" fontId="8" fillId="0" borderId="102" xfId="0" applyFont="1" applyBorder="1" applyAlignment="1">
      <alignment vertical="center"/>
    </xf>
    <xf numFmtId="3" fontId="8" fillId="0" borderId="103" xfId="0" applyNumberFormat="1" applyFont="1" applyBorder="1" applyAlignment="1">
      <alignment vertical="center"/>
    </xf>
    <xf numFmtId="0" fontId="8" fillId="0" borderId="90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indent="1"/>
    </xf>
    <xf numFmtId="0" fontId="17" fillId="0" borderId="13" xfId="0" applyFont="1" applyBorder="1" applyAlignment="1">
      <alignment horizontal="left" indent="1" shrinkToFit="1"/>
    </xf>
    <xf numFmtId="0" fontId="8" fillId="0" borderId="42" xfId="0" applyFont="1" applyBorder="1" applyAlignment="1">
      <alignment/>
    </xf>
    <xf numFmtId="0" fontId="8" fillId="0" borderId="54" xfId="0" applyFont="1" applyBorder="1" applyAlignment="1">
      <alignment/>
    </xf>
    <xf numFmtId="3" fontId="8" fillId="0" borderId="104" xfId="0" applyNumberFormat="1" applyFont="1" applyBorder="1" applyAlignment="1">
      <alignment vertical="center"/>
    </xf>
    <xf numFmtId="0" fontId="8" fillId="0" borderId="105" xfId="22" applyFont="1" applyBorder="1" applyAlignment="1">
      <alignment horizontal="center"/>
      <protection/>
    </xf>
    <xf numFmtId="0" fontId="8" fillId="0" borderId="106" xfId="22" applyFont="1" applyBorder="1" applyAlignment="1">
      <alignment horizontal="center" vertical="center"/>
      <protection/>
    </xf>
    <xf numFmtId="0" fontId="15" fillId="0" borderId="24" xfId="0" applyFont="1" applyBorder="1" applyAlignment="1">
      <alignment horizontal="center" vertical="center"/>
    </xf>
    <xf numFmtId="0" fontId="8" fillId="0" borderId="10" xfId="23" applyFont="1" applyBorder="1" applyAlignment="1" quotePrefix="1">
      <alignment horizontal="center" vertical="center" wrapText="1"/>
      <protection/>
    </xf>
    <xf numFmtId="0" fontId="23" fillId="0" borderId="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15" fillId="0" borderId="15" xfId="24" applyFont="1" applyBorder="1" applyAlignment="1">
      <alignment horizontal="center" vertical="center"/>
      <protection/>
    </xf>
    <xf numFmtId="0" fontId="0" fillId="0" borderId="15" xfId="0" applyFont="1" applyBorder="1" applyAlignment="1">
      <alignment horizontal="center" vertical="center"/>
    </xf>
    <xf numFmtId="3" fontId="15" fillId="0" borderId="77" xfId="24" applyNumberFormat="1" applyFont="1" applyBorder="1" applyAlignment="1">
      <alignment horizontal="right" vertical="center"/>
      <protection/>
    </xf>
    <xf numFmtId="0" fontId="1" fillId="0" borderId="22" xfId="24" applyBorder="1" applyAlignment="1">
      <alignment horizontal="centerContinuous"/>
      <protection/>
    </xf>
    <xf numFmtId="3" fontId="13" fillId="0" borderId="20" xfId="24" applyNumberFormat="1" applyFont="1" applyBorder="1" applyAlignment="1">
      <alignment horizontal="right" vertical="center"/>
      <protection/>
    </xf>
    <xf numFmtId="0" fontId="8" fillId="0" borderId="66" xfId="0" applyFont="1" applyBorder="1" applyAlignment="1">
      <alignment/>
    </xf>
    <xf numFmtId="0" fontId="26" fillId="0" borderId="0" xfId="22" applyFont="1" applyAlignment="1">
      <alignment horizontal="right" vertical="center"/>
      <protection/>
    </xf>
    <xf numFmtId="0" fontId="27" fillId="0" borderId="0" xfId="22" applyFont="1" applyAlignment="1">
      <alignment horizontal="center"/>
      <protection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Alignment="1">
      <alignment vertical="top" wrapText="1"/>
    </xf>
    <xf numFmtId="0" fontId="15" fillId="0" borderId="9" xfId="0" applyFont="1" applyBorder="1" applyAlignment="1">
      <alignment vertical="center"/>
    </xf>
    <xf numFmtId="0" fontId="15" fillId="0" borderId="15" xfId="0" applyFont="1" applyBorder="1" applyAlignment="1">
      <alignment/>
    </xf>
    <xf numFmtId="3" fontId="15" fillId="0" borderId="11" xfId="24" applyNumberFormat="1" applyFont="1" applyBorder="1" applyAlignment="1">
      <alignment horizontal="right" vertical="center"/>
      <protection/>
    </xf>
    <xf numFmtId="0" fontId="15" fillId="0" borderId="15" xfId="0" applyFont="1" applyBorder="1" applyAlignment="1">
      <alignment vertical="top" wrapText="1"/>
    </xf>
    <xf numFmtId="0" fontId="15" fillId="0" borderId="15" xfId="0" applyFont="1" applyBorder="1" applyAlignment="1">
      <alignment horizontal="left" vertical="top" wrapText="1"/>
    </xf>
    <xf numFmtId="0" fontId="15" fillId="0" borderId="15" xfId="0" applyFont="1" applyBorder="1" applyAlignment="1">
      <alignment horizontal="center" vertical="center"/>
    </xf>
    <xf numFmtId="3" fontId="15" fillId="0" borderId="15" xfId="0" applyNumberFormat="1" applyFont="1" applyBorder="1" applyAlignment="1">
      <alignment vertical="center"/>
    </xf>
    <xf numFmtId="0" fontId="15" fillId="0" borderId="0" xfId="0" applyFont="1" applyBorder="1" applyAlignment="1">
      <alignment/>
    </xf>
    <xf numFmtId="0" fontId="15" fillId="0" borderId="9" xfId="0" applyFont="1" applyBorder="1" applyAlignment="1">
      <alignment horizontal="center" vertical="center"/>
    </xf>
    <xf numFmtId="0" fontId="28" fillId="0" borderId="17" xfId="0" applyFont="1" applyBorder="1" applyAlignment="1">
      <alignment vertical="center"/>
    </xf>
    <xf numFmtId="3" fontId="28" fillId="0" borderId="17" xfId="0" applyNumberFormat="1" applyFont="1" applyBorder="1" applyAlignment="1">
      <alignment vertical="center"/>
    </xf>
    <xf numFmtId="3" fontId="28" fillId="0" borderId="64" xfId="0" applyNumberFormat="1" applyFont="1" applyBorder="1" applyAlignment="1">
      <alignment vertical="center"/>
    </xf>
    <xf numFmtId="0" fontId="16" fillId="0" borderId="17" xfId="0" applyFont="1" applyBorder="1" applyAlignment="1">
      <alignment vertical="center"/>
    </xf>
    <xf numFmtId="3" fontId="16" fillId="0" borderId="17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28" fillId="0" borderId="49" xfId="0" applyFont="1" applyBorder="1" applyAlignment="1">
      <alignment horizontal="center" vertical="center" wrapText="1"/>
    </xf>
    <xf numFmtId="3" fontId="24" fillId="0" borderId="0" xfId="0" applyNumberFormat="1" applyFont="1" applyBorder="1" applyAlignment="1">
      <alignment vertical="center"/>
    </xf>
    <xf numFmtId="0" fontId="15" fillId="0" borderId="11" xfId="0" applyFont="1" applyBorder="1" applyAlignment="1">
      <alignment/>
    </xf>
    <xf numFmtId="3" fontId="15" fillId="0" borderId="11" xfId="0" applyNumberFormat="1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15" xfId="0" applyFont="1" applyBorder="1" applyAlignment="1">
      <alignment vertical="top"/>
    </xf>
    <xf numFmtId="3" fontId="15" fillId="0" borderId="15" xfId="0" applyNumberFormat="1" applyFont="1" applyBorder="1" applyAlignment="1">
      <alignment/>
    </xf>
    <xf numFmtId="3" fontId="15" fillId="0" borderId="15" xfId="0" applyNumberFormat="1" applyFont="1" applyBorder="1" applyAlignment="1">
      <alignment horizontal="center"/>
    </xf>
    <xf numFmtId="0" fontId="29" fillId="0" borderId="15" xfId="0" applyFont="1" applyBorder="1" applyAlignment="1">
      <alignment/>
    </xf>
    <xf numFmtId="0" fontId="15" fillId="0" borderId="69" xfId="0" applyFont="1" applyBorder="1" applyAlignment="1">
      <alignment/>
    </xf>
    <xf numFmtId="3" fontId="15" fillId="0" borderId="12" xfId="0" applyNumberFormat="1" applyFont="1" applyBorder="1" applyAlignment="1">
      <alignment horizontal="center"/>
    </xf>
    <xf numFmtId="0" fontId="15" fillId="0" borderId="4" xfId="0" applyFont="1" applyBorder="1" applyAlignment="1">
      <alignment/>
    </xf>
    <xf numFmtId="3" fontId="15" fillId="0" borderId="16" xfId="0" applyNumberFormat="1" applyFont="1" applyBorder="1" applyAlignment="1">
      <alignment horizontal="center"/>
    </xf>
    <xf numFmtId="3" fontId="28" fillId="0" borderId="25" xfId="0" applyNumberFormat="1" applyFont="1" applyBorder="1" applyAlignment="1">
      <alignment vertical="center"/>
    </xf>
    <xf numFmtId="3" fontId="28" fillId="0" borderId="87" xfId="0" applyNumberFormat="1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 wrapText="1"/>
    </xf>
    <xf numFmtId="0" fontId="28" fillId="0" borderId="87" xfId="0" applyFont="1" applyBorder="1" applyAlignment="1">
      <alignment horizontal="center" vertical="center" wrapText="1"/>
    </xf>
    <xf numFmtId="0" fontId="15" fillId="0" borderId="15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28" fillId="0" borderId="15" xfId="0" applyFont="1" applyBorder="1" applyAlignment="1">
      <alignment/>
    </xf>
    <xf numFmtId="3" fontId="28" fillId="0" borderId="15" xfId="0" applyNumberFormat="1" applyFont="1" applyBorder="1" applyAlignment="1">
      <alignment/>
    </xf>
    <xf numFmtId="3" fontId="28" fillId="0" borderId="16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5" fillId="0" borderId="91" xfId="0" applyFont="1" applyBorder="1" applyAlignment="1">
      <alignment/>
    </xf>
    <xf numFmtId="0" fontId="15" fillId="0" borderId="10" xfId="0" applyFont="1" applyBorder="1" applyAlignment="1">
      <alignment/>
    </xf>
    <xf numFmtId="0" fontId="15" fillId="0" borderId="25" xfId="0" applyFont="1" applyBorder="1" applyAlignment="1">
      <alignment/>
    </xf>
    <xf numFmtId="0" fontId="15" fillId="0" borderId="87" xfId="0" applyFont="1" applyBorder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0" fontId="15" fillId="0" borderId="64" xfId="0" applyFont="1" applyBorder="1" applyAlignment="1">
      <alignment/>
    </xf>
    <xf numFmtId="0" fontId="28" fillId="0" borderId="17" xfId="0" applyFont="1" applyBorder="1" applyAlignment="1">
      <alignment/>
    </xf>
    <xf numFmtId="0" fontId="28" fillId="0" borderId="17" xfId="0" applyFont="1" applyBorder="1" applyAlignment="1">
      <alignment vertical="center" wrapText="1"/>
    </xf>
    <xf numFmtId="0" fontId="28" fillId="0" borderId="63" xfId="0" applyFont="1" applyBorder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28" fillId="0" borderId="64" xfId="0" applyFont="1" applyBorder="1" applyAlignment="1">
      <alignment horizontal="center" vertical="center" wrapText="1"/>
    </xf>
    <xf numFmtId="0" fontId="15" fillId="0" borderId="9" xfId="0" applyFont="1" applyBorder="1" applyAlignment="1">
      <alignment vertical="center" wrapText="1"/>
    </xf>
    <xf numFmtId="3" fontId="15" fillId="0" borderId="10" xfId="0" applyNumberFormat="1" applyFont="1" applyBorder="1" applyAlignment="1">
      <alignment vertical="center"/>
    </xf>
    <xf numFmtId="0" fontId="15" fillId="0" borderId="1" xfId="0" applyFont="1" applyBorder="1" applyAlignment="1">
      <alignment/>
    </xf>
    <xf numFmtId="0" fontId="15" fillId="0" borderId="67" xfId="0" applyFont="1" applyBorder="1" applyAlignment="1">
      <alignment/>
    </xf>
    <xf numFmtId="0" fontId="0" fillId="0" borderId="0" xfId="0" applyAlignment="1">
      <alignment vertical="center"/>
    </xf>
    <xf numFmtId="3" fontId="15" fillId="0" borderId="14" xfId="0" applyNumberFormat="1" applyFont="1" applyBorder="1" applyAlignment="1">
      <alignment vertical="center"/>
    </xf>
    <xf numFmtId="3" fontId="15" fillId="0" borderId="12" xfId="0" applyNumberFormat="1" applyFont="1" applyBorder="1" applyAlignment="1">
      <alignment vertical="center"/>
    </xf>
    <xf numFmtId="3" fontId="15" fillId="0" borderId="16" xfId="0" applyNumberFormat="1" applyFont="1" applyBorder="1" applyAlignment="1">
      <alignment vertical="center"/>
    </xf>
    <xf numFmtId="3" fontId="15" fillId="0" borderId="87" xfId="0" applyNumberFormat="1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0" fontId="15" fillId="0" borderId="11" xfId="0" applyFont="1" applyBorder="1" applyAlignment="1">
      <alignment vertical="center" wrapText="1"/>
    </xf>
    <xf numFmtId="0" fontId="15" fillId="0" borderId="25" xfId="0" applyFont="1" applyBorder="1" applyAlignment="1">
      <alignment vertical="center"/>
    </xf>
    <xf numFmtId="0" fontId="15" fillId="0" borderId="25" xfId="0" applyFont="1" applyBorder="1" applyAlignment="1">
      <alignment vertical="center" wrapText="1"/>
    </xf>
    <xf numFmtId="0" fontId="15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vertical="center" wrapText="1"/>
    </xf>
    <xf numFmtId="0" fontId="15" fillId="0" borderId="15" xfId="0" applyFont="1" applyBorder="1" applyAlignment="1">
      <alignment vertical="center" wrapText="1"/>
    </xf>
    <xf numFmtId="0" fontId="31" fillId="0" borderId="17" xfId="0" applyFont="1" applyBorder="1" applyAlignment="1">
      <alignment horizontal="center" vertical="center" wrapText="1"/>
    </xf>
    <xf numFmtId="0" fontId="15" fillId="0" borderId="23" xfId="0" applyFont="1" applyBorder="1" applyAlignment="1">
      <alignment vertical="center"/>
    </xf>
    <xf numFmtId="0" fontId="25" fillId="0" borderId="9" xfId="0" applyFont="1" applyBorder="1" applyAlignment="1">
      <alignment vertical="center" wrapText="1"/>
    </xf>
    <xf numFmtId="0" fontId="28" fillId="0" borderId="63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0" borderId="67" xfId="0" applyFont="1" applyBorder="1" applyAlignment="1">
      <alignment horizontal="center"/>
    </xf>
    <xf numFmtId="0" fontId="15" fillId="0" borderId="4" xfId="0" applyFont="1" applyBorder="1" applyAlignment="1">
      <alignment horizontal="center"/>
    </xf>
    <xf numFmtId="0" fontId="28" fillId="0" borderId="63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28" fillId="0" borderId="67" xfId="0" applyFont="1" applyBorder="1" applyAlignment="1">
      <alignment horizontal="center"/>
    </xf>
    <xf numFmtId="0" fontId="28" fillId="0" borderId="4" xfId="0" applyFont="1" applyBorder="1" applyAlignment="1">
      <alignment horizontal="center"/>
    </xf>
    <xf numFmtId="0" fontId="15" fillId="0" borderId="107" xfId="0" applyFont="1" applyBorder="1" applyAlignment="1">
      <alignment horizontal="center"/>
    </xf>
    <xf numFmtId="0" fontId="28" fillId="0" borderId="25" xfId="0" applyFont="1" applyBorder="1" applyAlignment="1">
      <alignment horizontal="center" vertical="center"/>
    </xf>
    <xf numFmtId="3" fontId="16" fillId="0" borderId="87" xfId="0" applyNumberFormat="1" applyFont="1" applyBorder="1" applyAlignment="1">
      <alignment vertical="center"/>
    </xf>
    <xf numFmtId="0" fontId="28" fillId="0" borderId="17" xfId="0" applyFont="1" applyBorder="1" applyAlignment="1">
      <alignment horizontal="left" vertical="top" wrapText="1"/>
    </xf>
    <xf numFmtId="0" fontId="28" fillId="0" borderId="17" xfId="0" applyFont="1" applyBorder="1" applyAlignment="1">
      <alignment horizontal="center"/>
    </xf>
    <xf numFmtId="3" fontId="28" fillId="0" borderId="64" xfId="0" applyNumberFormat="1" applyFont="1" applyBorder="1" applyAlignment="1">
      <alignment horizontal="center" vertical="center"/>
    </xf>
    <xf numFmtId="3" fontId="15" fillId="0" borderId="16" xfId="0" applyNumberFormat="1" applyFont="1" applyBorder="1" applyAlignment="1">
      <alignment horizontal="center" vertical="center"/>
    </xf>
    <xf numFmtId="0" fontId="15" fillId="0" borderId="50" xfId="0" applyFont="1" applyBorder="1" applyAlignment="1">
      <alignment horizontal="left" vertical="top" wrapText="1"/>
    </xf>
    <xf numFmtId="3" fontId="15" fillId="0" borderId="50" xfId="0" applyNumberFormat="1" applyFont="1" applyBorder="1" applyAlignment="1">
      <alignment vertical="center"/>
    </xf>
    <xf numFmtId="3" fontId="15" fillId="0" borderId="80" xfId="0" applyNumberFormat="1" applyFont="1" applyBorder="1" applyAlignment="1">
      <alignment horizontal="center" vertical="center"/>
    </xf>
    <xf numFmtId="0" fontId="15" fillId="0" borderId="13" xfId="0" applyFont="1" applyBorder="1" applyAlignment="1">
      <alignment horizontal="left" vertical="top" wrapText="1"/>
    </xf>
    <xf numFmtId="3" fontId="15" fillId="0" borderId="13" xfId="0" applyNumberFormat="1" applyFont="1" applyBorder="1" applyAlignment="1">
      <alignment vertical="center"/>
    </xf>
    <xf numFmtId="3" fontId="15" fillId="0" borderId="14" xfId="0" applyNumberFormat="1" applyFont="1" applyBorder="1" applyAlignment="1">
      <alignment horizontal="center" vertical="center"/>
    </xf>
    <xf numFmtId="3" fontId="15" fillId="0" borderId="80" xfId="0" applyNumberFormat="1" applyFont="1" applyBorder="1" applyAlignment="1">
      <alignment vertical="center"/>
    </xf>
    <xf numFmtId="3" fontId="15" fillId="0" borderId="68" xfId="0" applyNumberFormat="1" applyFont="1" applyBorder="1" applyAlignment="1">
      <alignment vertical="center"/>
    </xf>
    <xf numFmtId="0" fontId="15" fillId="0" borderId="49" xfId="0" applyFont="1" applyBorder="1" applyAlignment="1">
      <alignment horizontal="center" vertical="center"/>
    </xf>
    <xf numFmtId="3" fontId="15" fillId="0" borderId="49" xfId="0" applyNumberFormat="1" applyFont="1" applyBorder="1" applyAlignment="1">
      <alignment vertical="center"/>
    </xf>
    <xf numFmtId="3" fontId="15" fillId="0" borderId="108" xfId="0" applyNumberFormat="1" applyFont="1" applyBorder="1" applyAlignment="1">
      <alignment horizontal="center" vertical="center"/>
    </xf>
    <xf numFmtId="0" fontId="15" fillId="0" borderId="23" xfId="0" applyFont="1" applyBorder="1" applyAlignment="1">
      <alignment horizontal="left" vertical="top" wrapText="1"/>
    </xf>
    <xf numFmtId="3" fontId="15" fillId="0" borderId="23" xfId="0" applyNumberFormat="1" applyFont="1" applyBorder="1" applyAlignment="1">
      <alignment vertical="center"/>
    </xf>
    <xf numFmtId="3" fontId="15" fillId="0" borderId="68" xfId="0" applyNumberFormat="1" applyFont="1" applyBorder="1" applyAlignment="1">
      <alignment horizontal="center" vertical="center"/>
    </xf>
    <xf numFmtId="0" fontId="32" fillId="0" borderId="0" xfId="0" applyFont="1" applyAlignment="1">
      <alignment/>
    </xf>
    <xf numFmtId="0" fontId="28" fillId="0" borderId="1" xfId="24" applyFont="1" applyBorder="1" applyAlignment="1">
      <alignment horizontal="center" vertical="center"/>
      <protection/>
    </xf>
    <xf numFmtId="0" fontId="28" fillId="0" borderId="49" xfId="24" applyFont="1" applyBorder="1" applyAlignment="1">
      <alignment horizontal="center" vertical="center"/>
      <protection/>
    </xf>
    <xf numFmtId="0" fontId="28" fillId="0" borderId="109" xfId="24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0" fontId="28" fillId="0" borderId="4" xfId="24" applyFont="1" applyBorder="1" applyAlignment="1">
      <alignment horizontal="center" vertical="center"/>
      <protection/>
    </xf>
    <xf numFmtId="0" fontId="15" fillId="0" borderId="9" xfId="24" applyFont="1" applyBorder="1" applyAlignment="1">
      <alignment horizontal="left" vertical="center" indent="1"/>
      <protection/>
    </xf>
    <xf numFmtId="3" fontId="15" fillId="0" borderId="110" xfId="0" applyNumberFormat="1" applyFont="1" applyBorder="1" applyAlignment="1">
      <alignment vertical="center"/>
    </xf>
    <xf numFmtId="0" fontId="15" fillId="0" borderId="4" xfId="24" applyFont="1" applyBorder="1" applyAlignment="1">
      <alignment horizontal="center" vertical="center"/>
      <protection/>
    </xf>
    <xf numFmtId="0" fontId="15" fillId="0" borderId="9" xfId="24" applyFont="1" applyBorder="1" applyAlignment="1">
      <alignment horizontal="center" vertical="center"/>
      <protection/>
    </xf>
    <xf numFmtId="0" fontId="15" fillId="0" borderId="9" xfId="24" applyFont="1" applyBorder="1" applyAlignment="1">
      <alignment vertical="center"/>
      <protection/>
    </xf>
    <xf numFmtId="3" fontId="15" fillId="0" borderId="110" xfId="24" applyNumberFormat="1" applyFont="1" applyBorder="1" applyAlignment="1">
      <alignment horizontal="right" vertical="center"/>
      <protection/>
    </xf>
    <xf numFmtId="0" fontId="15" fillId="0" borderId="4" xfId="24" applyFont="1" applyBorder="1" applyAlignment="1">
      <alignment horizontal="center"/>
      <protection/>
    </xf>
    <xf numFmtId="0" fontId="15" fillId="0" borderId="11" xfId="24" applyFont="1" applyBorder="1" applyAlignment="1">
      <alignment horizontal="center"/>
      <protection/>
    </xf>
    <xf numFmtId="0" fontId="15" fillId="0" borderId="11" xfId="24" applyFont="1" applyBorder="1" applyAlignment="1">
      <alignment/>
      <protection/>
    </xf>
    <xf numFmtId="3" fontId="15" fillId="0" borderId="76" xfId="24" applyNumberFormat="1" applyFont="1" applyBorder="1" applyAlignment="1">
      <alignment horizontal="right"/>
      <protection/>
    </xf>
    <xf numFmtId="0" fontId="15" fillId="0" borderId="12" xfId="0" applyFont="1" applyBorder="1" applyAlignment="1">
      <alignment/>
    </xf>
    <xf numFmtId="0" fontId="15" fillId="0" borderId="15" xfId="24" applyFont="1" applyBorder="1" applyAlignment="1">
      <alignment horizontal="center"/>
      <protection/>
    </xf>
    <xf numFmtId="0" fontId="15" fillId="0" borderId="15" xfId="24" applyFont="1" applyBorder="1" applyAlignment="1">
      <alignment horizontal="left" vertical="center" wrapText="1"/>
      <protection/>
    </xf>
    <xf numFmtId="0" fontId="15" fillId="0" borderId="14" xfId="0" applyFont="1" applyBorder="1" applyAlignment="1">
      <alignment vertical="center" wrapText="1"/>
    </xf>
    <xf numFmtId="0" fontId="15" fillId="0" borderId="9" xfId="24" applyFont="1" applyBorder="1" applyAlignment="1">
      <alignment/>
      <protection/>
    </xf>
    <xf numFmtId="3" fontId="15" fillId="0" borderId="110" xfId="24" applyNumberFormat="1" applyFont="1" applyBorder="1" applyAlignment="1">
      <alignment horizontal="right"/>
      <protection/>
    </xf>
    <xf numFmtId="0" fontId="15" fillId="0" borderId="12" xfId="0" applyFont="1" applyBorder="1" applyAlignment="1">
      <alignment vertical="center"/>
    </xf>
    <xf numFmtId="0" fontId="15" fillId="0" borderId="11" xfId="24" applyFont="1" applyBorder="1" applyAlignment="1">
      <alignment horizontal="left" wrapText="1"/>
      <protection/>
    </xf>
    <xf numFmtId="0" fontId="15" fillId="0" borderId="15" xfId="24" applyFont="1" applyBorder="1" applyAlignment="1">
      <alignment horizontal="left" wrapText="1"/>
      <protection/>
    </xf>
    <xf numFmtId="3" fontId="15" fillId="0" borderId="15" xfId="24" applyNumberFormat="1" applyFont="1" applyBorder="1" applyAlignment="1">
      <alignment horizontal="right" vertical="center"/>
      <protection/>
    </xf>
    <xf numFmtId="0" fontId="15" fillId="0" borderId="16" xfId="0" applyFont="1" applyBorder="1" applyAlignment="1">
      <alignment/>
    </xf>
    <xf numFmtId="0" fontId="15" fillId="0" borderId="13" xfId="24" applyFont="1" applyBorder="1" applyAlignment="1">
      <alignment wrapText="1"/>
      <protection/>
    </xf>
    <xf numFmtId="3" fontId="15" fillId="0" borderId="13" xfId="19" applyNumberFormat="1" applyFont="1" applyBorder="1" applyAlignment="1">
      <alignment horizontal="right" vertical="center"/>
      <protection/>
    </xf>
    <xf numFmtId="0" fontId="15" fillId="0" borderId="15" xfId="24" applyFont="1" applyBorder="1" applyAlignment="1">
      <alignment horizontal="left" wrapText="1" indent="1"/>
      <protection/>
    </xf>
    <xf numFmtId="3" fontId="15" fillId="0" borderId="76" xfId="19" applyNumberFormat="1" applyFont="1" applyBorder="1" applyAlignment="1">
      <alignment horizontal="right" vertical="center"/>
      <protection/>
    </xf>
    <xf numFmtId="0" fontId="15" fillId="0" borderId="15" xfId="24" applyFont="1" applyBorder="1" applyAlignment="1">
      <alignment vertical="center" wrapText="1"/>
      <protection/>
    </xf>
    <xf numFmtId="3" fontId="15" fillId="0" borderId="77" xfId="24" applyNumberFormat="1" applyFont="1" applyBorder="1" applyAlignment="1">
      <alignment vertical="center"/>
      <protection/>
    </xf>
    <xf numFmtId="0" fontId="15" fillId="0" borderId="67" xfId="24" applyFont="1" applyBorder="1" applyAlignment="1">
      <alignment horizontal="center" vertical="center"/>
      <protection/>
    </xf>
    <xf numFmtId="0" fontId="15" fillId="0" borderId="23" xfId="24" applyFont="1" applyBorder="1" applyAlignment="1">
      <alignment horizontal="center" vertical="center"/>
      <protection/>
    </xf>
    <xf numFmtId="0" fontId="15" fillId="0" borderId="25" xfId="24" applyFont="1" applyBorder="1" applyAlignment="1">
      <alignment vertical="center" wrapText="1"/>
      <protection/>
    </xf>
    <xf numFmtId="3" fontId="15" fillId="0" borderId="111" xfId="24" applyNumberFormat="1" applyFont="1" applyBorder="1" applyAlignment="1">
      <alignment vertical="center"/>
      <protection/>
    </xf>
    <xf numFmtId="0" fontId="15" fillId="0" borderId="68" xfId="0" applyFont="1" applyBorder="1" applyAlignment="1">
      <alignment wrapText="1"/>
    </xf>
    <xf numFmtId="0" fontId="15" fillId="0" borderId="15" xfId="24" applyFont="1" applyBorder="1" applyAlignment="1">
      <alignment horizontal="left" vertical="center"/>
      <protection/>
    </xf>
    <xf numFmtId="0" fontId="15" fillId="0" borderId="13" xfId="24" applyFont="1" applyBorder="1" applyAlignment="1">
      <alignment horizontal="left" vertical="center"/>
      <protection/>
    </xf>
    <xf numFmtId="0" fontId="15" fillId="0" borderId="13" xfId="24" applyFont="1" applyBorder="1" applyAlignment="1">
      <alignment horizontal="center" vertical="center"/>
      <protection/>
    </xf>
    <xf numFmtId="0" fontId="15" fillId="0" borderId="13" xfId="24" applyFont="1" applyBorder="1" applyAlignment="1">
      <alignment vertical="center"/>
      <protection/>
    </xf>
    <xf numFmtId="3" fontId="15" fillId="0" borderId="33" xfId="24" applyNumberFormat="1" applyFont="1" applyBorder="1" applyAlignment="1">
      <alignment vertical="center"/>
      <protection/>
    </xf>
    <xf numFmtId="0" fontId="15" fillId="0" borderId="11" xfId="24" applyFont="1" applyBorder="1" applyAlignment="1">
      <alignment horizontal="center" vertical="center"/>
      <protection/>
    </xf>
    <xf numFmtId="0" fontId="15" fillId="0" borderId="11" xfId="24" applyFont="1" applyBorder="1" applyAlignment="1">
      <alignment vertical="center"/>
      <protection/>
    </xf>
    <xf numFmtId="3" fontId="15" fillId="0" borderId="76" xfId="24" applyNumberFormat="1" applyFont="1" applyBorder="1" applyAlignment="1">
      <alignment vertical="center"/>
      <protection/>
    </xf>
    <xf numFmtId="3" fontId="15" fillId="0" borderId="33" xfId="24" applyNumberFormat="1" applyFont="1" applyBorder="1" applyAlignment="1">
      <alignment horizontal="right"/>
      <protection/>
    </xf>
    <xf numFmtId="0" fontId="15" fillId="0" borderId="67" xfId="24" applyFont="1" applyBorder="1" applyAlignment="1">
      <alignment horizontal="center"/>
      <protection/>
    </xf>
    <xf numFmtId="0" fontId="15" fillId="0" borderId="15" xfId="24" applyFont="1" applyBorder="1" applyAlignment="1">
      <alignment vertical="center"/>
      <protection/>
    </xf>
    <xf numFmtId="0" fontId="15" fillId="0" borderId="15" xfId="24" applyFont="1" applyBorder="1" applyAlignment="1">
      <alignment/>
      <protection/>
    </xf>
    <xf numFmtId="0" fontId="15" fillId="0" borderId="15" xfId="24" applyFont="1" applyBorder="1" applyAlignment="1">
      <alignment horizontal="left" vertical="center" indent="1"/>
      <protection/>
    </xf>
    <xf numFmtId="0" fontId="15" fillId="0" borderId="11" xfId="24" applyFont="1" applyBorder="1" applyAlignment="1">
      <alignment horizontal="left" vertical="center" indent="1"/>
      <protection/>
    </xf>
    <xf numFmtId="0" fontId="15" fillId="0" borderId="15" xfId="24" applyFont="1" applyBorder="1" applyAlignment="1">
      <alignment horizontal="left" vertical="top" indent="1"/>
      <protection/>
    </xf>
    <xf numFmtId="0" fontId="15" fillId="0" borderId="15" xfId="24" applyFont="1" applyBorder="1" applyAlignment="1">
      <alignment horizontal="left" vertical="center" wrapText="1" indent="1"/>
      <protection/>
    </xf>
    <xf numFmtId="0" fontId="15" fillId="0" borderId="15" xfId="24" applyFont="1" applyBorder="1" applyAlignment="1">
      <alignment wrapText="1"/>
      <protection/>
    </xf>
    <xf numFmtId="0" fontId="15" fillId="0" borderId="11" xfId="24" applyFont="1" applyBorder="1" applyAlignment="1">
      <alignment wrapText="1"/>
      <protection/>
    </xf>
    <xf numFmtId="0" fontId="15" fillId="0" borderId="23" xfId="24" applyFont="1" applyBorder="1" applyAlignment="1">
      <alignment horizontal="center"/>
      <protection/>
    </xf>
    <xf numFmtId="0" fontId="28" fillId="0" borderId="108" xfId="0" applyFont="1" applyBorder="1" applyAlignment="1">
      <alignment horizontal="center" vertical="center"/>
    </xf>
    <xf numFmtId="0" fontId="28" fillId="0" borderId="63" xfId="24" applyFont="1" applyBorder="1" applyAlignment="1">
      <alignment horizontal="center" vertical="center"/>
      <protection/>
    </xf>
    <xf numFmtId="0" fontId="28" fillId="0" borderId="17" xfId="24" applyFont="1" applyBorder="1" applyAlignment="1">
      <alignment horizontal="center" vertical="center"/>
      <protection/>
    </xf>
    <xf numFmtId="0" fontId="28" fillId="0" borderId="17" xfId="24" applyFont="1" applyBorder="1" applyAlignment="1">
      <alignment horizontal="left" vertical="center" indent="1"/>
      <protection/>
    </xf>
    <xf numFmtId="3" fontId="28" fillId="0" borderId="112" xfId="24" applyNumberFormat="1" applyFont="1" applyBorder="1">
      <alignment/>
      <protection/>
    </xf>
    <xf numFmtId="0" fontId="15" fillId="0" borderId="13" xfId="24" applyFont="1" applyBorder="1" applyAlignment="1">
      <alignment vertical="center" wrapText="1"/>
      <protection/>
    </xf>
    <xf numFmtId="3" fontId="28" fillId="0" borderId="112" xfId="24" applyNumberFormat="1" applyFont="1" applyBorder="1" applyAlignment="1">
      <alignment horizontal="right" vertical="center"/>
      <protection/>
    </xf>
    <xf numFmtId="3" fontId="15" fillId="0" borderId="33" xfId="24" applyNumberFormat="1" applyFont="1" applyBorder="1" applyAlignment="1">
      <alignment horizontal="right" vertical="center"/>
      <protection/>
    </xf>
    <xf numFmtId="0" fontId="15" fillId="0" borderId="11" xfId="24" applyFont="1" applyBorder="1" applyAlignment="1">
      <alignment vertical="center" wrapText="1"/>
      <protection/>
    </xf>
    <xf numFmtId="0" fontId="15" fillId="0" borderId="23" xfId="24" applyFont="1" applyBorder="1" applyAlignment="1">
      <alignment vertical="center" wrapText="1"/>
      <protection/>
    </xf>
    <xf numFmtId="3" fontId="15" fillId="0" borderId="23" xfId="0" applyNumberFormat="1" applyFont="1" applyBorder="1" applyAlignment="1">
      <alignment horizontal="right" vertical="center"/>
    </xf>
    <xf numFmtId="0" fontId="15" fillId="0" borderId="25" xfId="24" applyFont="1" applyBorder="1" applyAlignment="1">
      <alignment horizontal="center"/>
      <protection/>
    </xf>
    <xf numFmtId="0" fontId="15" fillId="0" borderId="25" xfId="24" applyFont="1" applyBorder="1" applyAlignment="1">
      <alignment/>
      <protection/>
    </xf>
    <xf numFmtId="3" fontId="15" fillId="0" borderId="25" xfId="24" applyNumberFormat="1" applyFont="1" applyBorder="1" applyAlignment="1">
      <alignment horizontal="right" vertical="center"/>
      <protection/>
    </xf>
    <xf numFmtId="0" fontId="28" fillId="0" borderId="17" xfId="24" applyFont="1" applyBorder="1" applyAlignment="1">
      <alignment horizontal="left" vertical="center" indent="1" shrinkToFit="1"/>
      <protection/>
    </xf>
    <xf numFmtId="0" fontId="15" fillId="0" borderId="90" xfId="24" applyFont="1" applyBorder="1" applyAlignment="1">
      <alignment horizontal="center" vertical="center"/>
      <protection/>
    </xf>
    <xf numFmtId="0" fontId="15" fillId="0" borderId="90" xfId="24" applyFont="1" applyBorder="1" applyAlignment="1">
      <alignment horizontal="left" vertical="center" indent="1"/>
      <protection/>
    </xf>
    <xf numFmtId="3" fontId="15" fillId="0" borderId="113" xfId="24" applyNumberFormat="1" applyFont="1" applyBorder="1" applyAlignment="1">
      <alignment horizontal="right" vertical="center"/>
      <protection/>
    </xf>
    <xf numFmtId="0" fontId="15" fillId="0" borderId="17" xfId="24" applyFont="1" applyBorder="1" applyAlignment="1">
      <alignment horizontal="center" vertical="center"/>
      <protection/>
    </xf>
    <xf numFmtId="0" fontId="28" fillId="0" borderId="17" xfId="24" applyFont="1" applyBorder="1" applyAlignment="1">
      <alignment horizontal="left" vertical="center"/>
      <protection/>
    </xf>
    <xf numFmtId="0" fontId="15" fillId="0" borderId="17" xfId="0" applyFont="1" applyBorder="1" applyAlignment="1">
      <alignment vertical="center" wrapText="1"/>
    </xf>
    <xf numFmtId="3" fontId="28" fillId="0" borderId="17" xfId="0" applyNumberFormat="1" applyFont="1" applyBorder="1" applyAlignment="1" quotePrefix="1">
      <alignment horizontal="center" vertical="center"/>
    </xf>
    <xf numFmtId="3" fontId="15" fillId="0" borderId="15" xfId="0" applyNumberFormat="1" applyFont="1" applyBorder="1" applyAlignment="1" quotePrefix="1">
      <alignment horizontal="center" vertical="center"/>
    </xf>
    <xf numFmtId="3" fontId="15" fillId="0" borderId="49" xfId="0" applyNumberFormat="1" applyFont="1" applyBorder="1" applyAlignment="1" quotePrefix="1">
      <alignment horizontal="center" vertical="center"/>
    </xf>
    <xf numFmtId="3" fontId="15" fillId="0" borderId="23" xfId="0" applyNumberFormat="1" applyFont="1" applyBorder="1" applyAlignment="1" quotePrefix="1">
      <alignment horizontal="center" vertical="center"/>
    </xf>
    <xf numFmtId="3" fontId="15" fillId="0" borderId="50" xfId="0" applyNumberFormat="1" applyFont="1" applyBorder="1" applyAlignment="1">
      <alignment horizontal="center" vertical="center"/>
    </xf>
    <xf numFmtId="0" fontId="8" fillId="0" borderId="32" xfId="22" applyFont="1" applyBorder="1" applyAlignment="1">
      <alignment horizontal="center" vertical="center"/>
      <protection/>
    </xf>
    <xf numFmtId="0" fontId="17" fillId="0" borderId="13" xfId="22" applyFont="1" applyBorder="1" applyAlignment="1">
      <alignment vertical="center" wrapText="1"/>
      <protection/>
    </xf>
    <xf numFmtId="3" fontId="8" fillId="0" borderId="13" xfId="22" applyNumberFormat="1" applyFont="1" applyBorder="1" applyAlignment="1">
      <alignment vertical="center"/>
      <protection/>
    </xf>
    <xf numFmtId="0" fontId="8" fillId="0" borderId="90" xfId="22" applyFont="1" applyBorder="1" applyAlignment="1">
      <alignment horizontal="center" vertical="center"/>
      <protection/>
    </xf>
    <xf numFmtId="0" fontId="17" fillId="0" borderId="90" xfId="22" applyFont="1" applyBorder="1" applyAlignment="1">
      <alignment vertical="center" wrapText="1"/>
      <protection/>
    </xf>
    <xf numFmtId="3" fontId="8" fillId="0" borderId="90" xfId="22" applyNumberFormat="1" applyFont="1" applyBorder="1" applyAlignment="1">
      <alignment vertical="center"/>
      <protection/>
    </xf>
    <xf numFmtId="0" fontId="8" fillId="0" borderId="49" xfId="22" applyFont="1" applyBorder="1" applyAlignment="1">
      <alignment horizontal="center" vertical="center"/>
      <protection/>
    </xf>
    <xf numFmtId="0" fontId="8" fillId="0" borderId="105" xfId="22" applyFont="1" applyBorder="1" applyAlignment="1">
      <alignment horizontal="center" vertical="center"/>
      <protection/>
    </xf>
    <xf numFmtId="0" fontId="8" fillId="0" borderId="11" xfId="0" applyFont="1" applyBorder="1" applyAlignment="1">
      <alignment vertical="center" shrinkToFit="1"/>
    </xf>
    <xf numFmtId="0" fontId="23" fillId="0" borderId="114" xfId="0" applyFont="1" applyBorder="1" applyAlignment="1">
      <alignment horizontal="center" vertical="center"/>
    </xf>
    <xf numFmtId="0" fontId="32" fillId="0" borderId="115" xfId="0" applyFont="1" applyBorder="1" applyAlignment="1">
      <alignment horizontal="center" vertical="center" wrapText="1"/>
    </xf>
    <xf numFmtId="3" fontId="32" fillId="0" borderId="63" xfId="0" applyNumberFormat="1" applyFont="1" applyBorder="1" applyAlignment="1">
      <alignment horizontal="center" vertical="center"/>
    </xf>
    <xf numFmtId="3" fontId="32" fillId="0" borderId="115" xfId="0" applyNumberFormat="1" applyFont="1" applyBorder="1" applyAlignment="1" applyProtection="1">
      <alignment/>
      <protection locked="0"/>
    </xf>
    <xf numFmtId="3" fontId="32" fillId="0" borderId="64" xfId="0" applyNumberFormat="1" applyFont="1" applyBorder="1" applyAlignment="1" applyProtection="1">
      <alignment horizontal="center" vertical="center"/>
      <protection locked="0"/>
    </xf>
    <xf numFmtId="3" fontId="32" fillId="0" borderId="17" xfId="0" applyNumberFormat="1" applyFont="1" applyBorder="1" applyAlignment="1" applyProtection="1">
      <alignment horizontal="center" vertical="center"/>
      <protection/>
    </xf>
    <xf numFmtId="3" fontId="32" fillId="0" borderId="74" xfId="0" applyNumberFormat="1" applyFont="1" applyBorder="1" applyAlignment="1" applyProtection="1">
      <alignment horizontal="center" vertical="center"/>
      <protection/>
    </xf>
    <xf numFmtId="3" fontId="32" fillId="0" borderId="18" xfId="0" applyNumberFormat="1" applyFont="1" applyBorder="1" applyAlignment="1" applyProtection="1">
      <alignment/>
      <protection locked="0"/>
    </xf>
    <xf numFmtId="3" fontId="32" fillId="0" borderId="74" xfId="0" applyNumberFormat="1" applyFont="1" applyBorder="1" applyAlignment="1">
      <alignment/>
    </xf>
    <xf numFmtId="3" fontId="32" fillId="0" borderId="115" xfId="0" applyNumberFormat="1" applyFont="1" applyBorder="1" applyAlignment="1">
      <alignment horizontal="center" vertical="center"/>
    </xf>
    <xf numFmtId="3" fontId="32" fillId="0" borderId="64" xfId="0" applyNumberFormat="1" applyFont="1" applyBorder="1" applyAlignment="1">
      <alignment horizontal="center" vertical="center"/>
    </xf>
    <xf numFmtId="3" fontId="32" fillId="0" borderId="115" xfId="0" applyNumberFormat="1" applyFont="1" applyBorder="1" applyAlignment="1">
      <alignment horizontal="right"/>
    </xf>
    <xf numFmtId="3" fontId="32" fillId="0" borderId="116" xfId="0" applyNumberFormat="1" applyFont="1" applyBorder="1" applyAlignment="1" applyProtection="1">
      <alignment horizontal="right"/>
      <protection locked="0"/>
    </xf>
    <xf numFmtId="3" fontId="32" fillId="0" borderId="115" xfId="0" applyNumberFormat="1" applyFont="1" applyBorder="1" applyAlignment="1" applyProtection="1">
      <alignment horizontal="right"/>
      <protection locked="0"/>
    </xf>
    <xf numFmtId="3" fontId="32" fillId="0" borderId="114" xfId="0" applyNumberFormat="1" applyFont="1" applyBorder="1" applyAlignment="1" applyProtection="1">
      <alignment horizontal="right"/>
      <protection locked="0"/>
    </xf>
    <xf numFmtId="3" fontId="32" fillId="0" borderId="117" xfId="0" applyNumberFormat="1" applyFont="1" applyBorder="1" applyAlignment="1">
      <alignment horizontal="right"/>
    </xf>
    <xf numFmtId="3" fontId="32" fillId="0" borderId="118" xfId="0" applyNumberFormat="1" applyFont="1" applyBorder="1" applyAlignment="1">
      <alignment horizontal="center" vertical="center"/>
    </xf>
    <xf numFmtId="4" fontId="23" fillId="0" borderId="116" xfId="0" applyNumberFormat="1" applyFont="1" applyBorder="1" applyAlignment="1">
      <alignment horizontal="right"/>
    </xf>
    <xf numFmtId="0" fontId="32" fillId="0" borderId="0" xfId="0" applyFont="1" applyAlignment="1">
      <alignment/>
    </xf>
    <xf numFmtId="3" fontId="32" fillId="0" borderId="1" xfId="0" applyNumberFormat="1" applyFont="1" applyBorder="1" applyAlignment="1" applyProtection="1">
      <alignment horizontal="right" vertical="center"/>
      <protection locked="0"/>
    </xf>
    <xf numFmtId="3" fontId="32" fillId="0" borderId="0" xfId="0" applyNumberFormat="1" applyFont="1" applyBorder="1" applyAlignment="1" applyProtection="1">
      <alignment horizontal="right" vertical="center"/>
      <protection/>
    </xf>
    <xf numFmtId="3" fontId="32" fillId="0" borderId="108" xfId="0" applyNumberFormat="1" applyFont="1" applyBorder="1" applyAlignment="1" applyProtection="1">
      <alignment horizontal="right" vertical="center"/>
      <protection locked="0"/>
    </xf>
    <xf numFmtId="3" fontId="32" fillId="0" borderId="49" xfId="0" applyNumberFormat="1" applyFont="1" applyBorder="1" applyAlignment="1" applyProtection="1">
      <alignment/>
      <protection locked="0"/>
    </xf>
    <xf numFmtId="3" fontId="32" fillId="0" borderId="60" xfId="0" applyNumberFormat="1" applyFont="1" applyBorder="1" applyAlignment="1" applyProtection="1">
      <alignment/>
      <protection locked="0"/>
    </xf>
    <xf numFmtId="3" fontId="32" fillId="0" borderId="119" xfId="0" applyNumberFormat="1" applyFont="1" applyBorder="1" applyAlignment="1" applyProtection="1">
      <alignment/>
      <protection/>
    </xf>
    <xf numFmtId="3" fontId="32" fillId="0" borderId="60" xfId="0" applyNumberFormat="1" applyFont="1" applyBorder="1" applyAlignment="1" applyProtection="1">
      <alignment/>
      <protection/>
    </xf>
    <xf numFmtId="3" fontId="32" fillId="0" borderId="0" xfId="0" applyNumberFormat="1" applyFont="1" applyAlignment="1" applyProtection="1">
      <alignment/>
      <protection locked="0"/>
    </xf>
    <xf numFmtId="3" fontId="32" fillId="0" borderId="108" xfId="0" applyNumberFormat="1" applyFont="1" applyBorder="1" applyAlignment="1" applyProtection="1">
      <alignment/>
      <protection locked="0"/>
    </xf>
    <xf numFmtId="3" fontId="32" fillId="0" borderId="120" xfId="0" applyNumberFormat="1" applyFont="1" applyBorder="1" applyAlignment="1" applyProtection="1">
      <alignment/>
      <protection/>
    </xf>
    <xf numFmtId="3" fontId="32" fillId="0" borderId="0" xfId="0" applyNumberFormat="1" applyFont="1" applyBorder="1" applyAlignment="1" applyProtection="1">
      <alignment/>
      <protection/>
    </xf>
    <xf numFmtId="3" fontId="32" fillId="0" borderId="121" xfId="0" applyNumberFormat="1" applyFont="1" applyBorder="1" applyAlignment="1" applyProtection="1">
      <alignment/>
      <protection locked="0"/>
    </xf>
    <xf numFmtId="3" fontId="32" fillId="0" borderId="122" xfId="0" applyNumberFormat="1" applyFont="1" applyBorder="1" applyAlignment="1">
      <alignment/>
    </xf>
    <xf numFmtId="3" fontId="23" fillId="0" borderId="0" xfId="0" applyNumberFormat="1" applyFont="1" applyAlignment="1">
      <alignment horizontal="right"/>
    </xf>
    <xf numFmtId="4" fontId="32" fillId="0" borderId="123" xfId="0" applyNumberFormat="1" applyFont="1" applyBorder="1" applyAlignment="1">
      <alignment horizontal="center" vertical="center"/>
    </xf>
    <xf numFmtId="0" fontId="32" fillId="0" borderId="124" xfId="0" applyFont="1" applyBorder="1" applyAlignment="1">
      <alignment/>
    </xf>
    <xf numFmtId="3" fontId="32" fillId="0" borderId="65" xfId="0" applyNumberFormat="1" applyFont="1" applyBorder="1" applyAlignment="1">
      <alignment/>
    </xf>
    <xf numFmtId="3" fontId="32" fillId="0" borderId="125" xfId="0" applyNumberFormat="1" applyFont="1" applyBorder="1" applyAlignment="1">
      <alignment/>
    </xf>
    <xf numFmtId="3" fontId="32" fillId="0" borderId="10" xfId="0" applyNumberFormat="1" applyFont="1" applyBorder="1" applyAlignment="1">
      <alignment/>
    </xf>
    <xf numFmtId="3" fontId="32" fillId="0" borderId="9" xfId="0" applyNumberFormat="1" applyFont="1" applyBorder="1" applyAlignment="1">
      <alignment/>
    </xf>
    <xf numFmtId="3" fontId="32" fillId="0" borderId="75" xfId="0" applyNumberFormat="1" applyFont="1" applyBorder="1" applyAlignment="1">
      <alignment/>
    </xf>
    <xf numFmtId="3" fontId="32" fillId="0" borderId="19" xfId="0" applyNumberFormat="1" applyFont="1" applyBorder="1" applyAlignment="1">
      <alignment/>
    </xf>
    <xf numFmtId="3" fontId="32" fillId="0" borderId="123" xfId="0" applyNumberFormat="1" applyFont="1" applyBorder="1" applyAlignment="1">
      <alignment/>
    </xf>
    <xf numFmtId="3" fontId="32" fillId="0" borderId="126" xfId="0" applyNumberFormat="1" applyFont="1" applyBorder="1" applyAlignment="1">
      <alignment horizontal="center" vertical="center"/>
    </xf>
    <xf numFmtId="3" fontId="32" fillId="0" borderId="127" xfId="0" applyNumberFormat="1" applyFont="1" applyBorder="1" applyAlignment="1">
      <alignment horizontal="right" vertical="center"/>
    </xf>
    <xf numFmtId="3" fontId="32" fillId="0" borderId="125" xfId="0" applyNumberFormat="1" applyFont="1" applyBorder="1" applyAlignment="1">
      <alignment horizontal="center" vertical="center"/>
    </xf>
    <xf numFmtId="3" fontId="32" fillId="0" borderId="65" xfId="0" applyNumberFormat="1" applyFont="1" applyBorder="1" applyAlignment="1" applyProtection="1">
      <alignment/>
      <protection locked="0"/>
    </xf>
    <xf numFmtId="3" fontId="32" fillId="0" borderId="125" xfId="0" applyNumberFormat="1" applyFont="1" applyBorder="1" applyAlignment="1" applyProtection="1">
      <alignment/>
      <protection locked="0"/>
    </xf>
    <xf numFmtId="3" fontId="32" fillId="0" borderId="10" xfId="0" applyNumberFormat="1" applyFont="1" applyBorder="1" applyAlignment="1" applyProtection="1">
      <alignment/>
      <protection locked="0"/>
    </xf>
    <xf numFmtId="3" fontId="32" fillId="0" borderId="9" xfId="0" applyNumberFormat="1" applyFont="1" applyBorder="1" applyAlignment="1" applyProtection="1">
      <alignment/>
      <protection locked="0"/>
    </xf>
    <xf numFmtId="3" fontId="32" fillId="0" borderId="75" xfId="0" applyNumberFormat="1" applyFont="1" applyBorder="1" applyAlignment="1" applyProtection="1">
      <alignment/>
      <protection locked="0"/>
    </xf>
    <xf numFmtId="3" fontId="32" fillId="0" borderId="19" xfId="0" applyNumberFormat="1" applyFont="1" applyBorder="1" applyAlignment="1" applyProtection="1">
      <alignment/>
      <protection locked="0"/>
    </xf>
    <xf numFmtId="3" fontId="32" fillId="0" borderId="125" xfId="0" applyNumberFormat="1" applyFont="1" applyBorder="1" applyAlignment="1" applyProtection="1">
      <alignment horizontal="right"/>
      <protection locked="0"/>
    </xf>
    <xf numFmtId="3" fontId="32" fillId="0" borderId="123" xfId="0" applyNumberFormat="1" applyFont="1" applyBorder="1" applyAlignment="1" applyProtection="1">
      <alignment horizontal="right"/>
      <protection locked="0"/>
    </xf>
    <xf numFmtId="4" fontId="23" fillId="0" borderId="123" xfId="0" applyNumberFormat="1" applyFont="1" applyBorder="1" applyAlignment="1">
      <alignment/>
    </xf>
    <xf numFmtId="3" fontId="32" fillId="0" borderId="10" xfId="0" applyNumberFormat="1" applyFont="1" applyBorder="1" applyAlignment="1">
      <alignment horizontal="center" vertical="center"/>
    </xf>
    <xf numFmtId="3" fontId="32" fillId="0" borderId="125" xfId="0" applyNumberFormat="1" applyFont="1" applyBorder="1" applyAlignment="1" applyProtection="1">
      <alignment horizontal="center" vertical="center"/>
      <protection locked="0"/>
    </xf>
    <xf numFmtId="3" fontId="32" fillId="0" borderId="123" xfId="0" applyNumberFormat="1" applyFont="1" applyBorder="1" applyAlignment="1" applyProtection="1">
      <alignment horizontal="center" vertical="center"/>
      <protection/>
    </xf>
    <xf numFmtId="3" fontId="32" fillId="0" borderId="125" xfId="0" applyNumberFormat="1" applyFont="1" applyBorder="1" applyAlignment="1" applyProtection="1">
      <alignment horizontal="center" vertical="center"/>
      <protection/>
    </xf>
    <xf numFmtId="4" fontId="23" fillId="0" borderId="125" xfId="0" applyNumberFormat="1" applyFont="1" applyBorder="1" applyAlignment="1">
      <alignment horizontal="right" vertical="center"/>
    </xf>
    <xf numFmtId="3" fontId="32" fillId="0" borderId="19" xfId="0" applyNumberFormat="1" applyFont="1" applyBorder="1" applyAlignment="1" applyProtection="1">
      <alignment horizontal="right"/>
      <protection locked="0"/>
    </xf>
    <xf numFmtId="3" fontId="32" fillId="0" borderId="75" xfId="0" applyNumberFormat="1" applyFont="1" applyBorder="1" applyAlignment="1" applyProtection="1">
      <alignment horizontal="right"/>
      <protection locked="0"/>
    </xf>
    <xf numFmtId="3" fontId="32" fillId="0" borderId="10" xfId="0" applyNumberFormat="1" applyFont="1" applyBorder="1" applyAlignment="1" applyProtection="1">
      <alignment horizontal="center" vertical="center"/>
      <protection locked="0"/>
    </xf>
    <xf numFmtId="3" fontId="23" fillId="0" borderId="125" xfId="0" applyNumberFormat="1" applyFont="1" applyBorder="1" applyAlignment="1" applyProtection="1">
      <alignment horizontal="right"/>
      <protection/>
    </xf>
    <xf numFmtId="4" fontId="32" fillId="0" borderId="125" xfId="0" applyNumberFormat="1" applyFont="1" applyBorder="1" applyAlignment="1">
      <alignment horizontal="center" vertical="center"/>
    </xf>
    <xf numFmtId="0" fontId="32" fillId="0" borderId="128" xfId="0" applyFont="1" applyBorder="1" applyAlignment="1">
      <alignment horizontal="center" vertical="center" wrapText="1"/>
    </xf>
    <xf numFmtId="3" fontId="32" fillId="0" borderId="107" xfId="0" applyNumberFormat="1" applyFont="1" applyBorder="1" applyAlignment="1">
      <alignment horizontal="center" vertical="center"/>
    </xf>
    <xf numFmtId="3" fontId="32" fillId="0" borderId="106" xfId="0" applyNumberFormat="1" applyFont="1" applyBorder="1" applyAlignment="1">
      <alignment/>
    </xf>
    <xf numFmtId="3" fontId="32" fillId="0" borderId="87" xfId="0" applyNumberFormat="1" applyFont="1" applyBorder="1" applyAlignment="1">
      <alignment/>
    </xf>
    <xf numFmtId="3" fontId="32" fillId="0" borderId="25" xfId="0" applyNumberFormat="1" applyFont="1" applyBorder="1" applyAlignment="1">
      <alignment/>
    </xf>
    <xf numFmtId="3" fontId="32" fillId="0" borderId="129" xfId="0" applyNumberFormat="1" applyFont="1" applyBorder="1" applyAlignment="1">
      <alignment/>
    </xf>
    <xf numFmtId="3" fontId="32" fillId="0" borderId="24" xfId="0" applyNumberFormat="1" applyFont="1" applyBorder="1" applyAlignment="1">
      <alignment/>
    </xf>
    <xf numFmtId="3" fontId="32" fillId="0" borderId="130" xfId="0" applyNumberFormat="1" applyFont="1" applyBorder="1" applyAlignment="1">
      <alignment/>
    </xf>
    <xf numFmtId="3" fontId="32" fillId="0" borderId="28" xfId="0" applyNumberFormat="1" applyFont="1" applyBorder="1" applyAlignment="1">
      <alignment/>
    </xf>
    <xf numFmtId="3" fontId="32" fillId="0" borderId="131" xfId="0" applyNumberFormat="1" applyFont="1" applyBorder="1" applyAlignment="1">
      <alignment horizontal="center" vertical="center"/>
    </xf>
    <xf numFmtId="4" fontId="32" fillId="0" borderId="106" xfId="0" applyNumberFormat="1" applyFont="1" applyBorder="1" applyAlignment="1">
      <alignment horizontal="center" vertical="center"/>
    </xf>
    <xf numFmtId="4" fontId="23" fillId="0" borderId="130" xfId="0" applyNumberFormat="1" applyFont="1" applyBorder="1" applyAlignment="1">
      <alignment/>
    </xf>
    <xf numFmtId="3" fontId="32" fillId="0" borderId="4" xfId="0" applyNumberFormat="1" applyFont="1" applyBorder="1" applyAlignment="1">
      <alignment horizontal="center" vertical="center"/>
    </xf>
    <xf numFmtId="3" fontId="32" fillId="0" borderId="0" xfId="0" applyNumberFormat="1" applyFont="1" applyBorder="1" applyAlignment="1" applyProtection="1">
      <alignment/>
      <protection locked="0"/>
    </xf>
    <xf numFmtId="3" fontId="32" fillId="0" borderId="16" xfId="0" applyNumberFormat="1" applyFont="1" applyBorder="1" applyAlignment="1" applyProtection="1">
      <alignment/>
      <protection locked="0"/>
    </xf>
    <xf numFmtId="3" fontId="32" fillId="0" borderId="15" xfId="0" applyNumberFormat="1" applyFont="1" applyBorder="1" applyAlignment="1" applyProtection="1">
      <alignment/>
      <protection locked="0"/>
    </xf>
    <xf numFmtId="3" fontId="32" fillId="0" borderId="30" xfId="0" applyNumberFormat="1" applyFont="1" applyBorder="1" applyAlignment="1" applyProtection="1">
      <alignment/>
      <protection locked="0"/>
    </xf>
    <xf numFmtId="3" fontId="32" fillId="0" borderId="0" xfId="0" applyNumberFormat="1" applyFont="1" applyAlignment="1" applyProtection="1">
      <alignment horizontal="right"/>
      <protection locked="0"/>
    </xf>
    <xf numFmtId="3" fontId="32" fillId="0" borderId="132" xfId="0" applyNumberFormat="1" applyFont="1" applyBorder="1" applyAlignment="1" applyProtection="1">
      <alignment horizontal="right"/>
      <protection locked="0"/>
    </xf>
    <xf numFmtId="3" fontId="32" fillId="0" borderId="0" xfId="0" applyNumberFormat="1" applyFont="1" applyBorder="1" applyAlignment="1" applyProtection="1">
      <alignment horizontal="right"/>
      <protection locked="0"/>
    </xf>
    <xf numFmtId="3" fontId="32" fillId="0" borderId="133" xfId="0" applyNumberFormat="1" applyFont="1" applyBorder="1" applyAlignment="1" applyProtection="1">
      <alignment horizontal="right"/>
      <protection locked="0"/>
    </xf>
    <xf numFmtId="4" fontId="32" fillId="0" borderId="0" xfId="0" applyNumberFormat="1" applyFont="1" applyAlignment="1">
      <alignment horizontal="center" vertical="center"/>
    </xf>
    <xf numFmtId="4" fontId="32" fillId="0" borderId="132" xfId="0" applyNumberFormat="1" applyFont="1" applyBorder="1" applyAlignment="1">
      <alignment horizontal="center" vertical="center"/>
    </xf>
    <xf numFmtId="3" fontId="32" fillId="0" borderId="65" xfId="0" applyNumberFormat="1" applyFont="1" applyBorder="1" applyAlignment="1">
      <alignment horizontal="center" vertical="center"/>
    </xf>
    <xf numFmtId="3" fontId="32" fillId="0" borderId="124" xfId="0" applyNumberFormat="1" applyFont="1" applyBorder="1" applyAlignment="1">
      <alignment horizontal="center" vertical="center"/>
    </xf>
    <xf numFmtId="3" fontId="32" fillId="0" borderId="123" xfId="0" applyNumberFormat="1" applyFont="1" applyBorder="1" applyAlignment="1">
      <alignment horizontal="center" vertical="center"/>
    </xf>
    <xf numFmtId="4" fontId="23" fillId="0" borderId="125" xfId="0" applyNumberFormat="1" applyFont="1" applyBorder="1" applyAlignment="1">
      <alignment/>
    </xf>
    <xf numFmtId="0" fontId="32" fillId="0" borderId="0" xfId="0" applyFont="1" applyAlignment="1">
      <alignment horizontal="center" vertical="center" wrapText="1"/>
    </xf>
    <xf numFmtId="3" fontId="32" fillId="0" borderId="0" xfId="0" applyNumberFormat="1" applyFont="1" applyBorder="1" applyAlignment="1">
      <alignment/>
    </xf>
    <xf numFmtId="3" fontId="32" fillId="0" borderId="16" xfId="0" applyNumberFormat="1" applyFont="1" applyBorder="1" applyAlignment="1">
      <alignment/>
    </xf>
    <xf numFmtId="3" fontId="32" fillId="0" borderId="15" xfId="0" applyNumberFormat="1" applyFont="1" applyBorder="1" applyAlignment="1">
      <alignment/>
    </xf>
    <xf numFmtId="3" fontId="32" fillId="0" borderId="60" xfId="0" applyNumberFormat="1" applyFont="1" applyBorder="1" applyAlignment="1">
      <alignment/>
    </xf>
    <xf numFmtId="3" fontId="32" fillId="0" borderId="0" xfId="0" applyNumberFormat="1" applyFont="1" applyAlignment="1">
      <alignment/>
    </xf>
    <xf numFmtId="3" fontId="32" fillId="0" borderId="16" xfId="0" applyNumberFormat="1" applyFont="1" applyBorder="1" applyAlignment="1" applyProtection="1">
      <alignment/>
      <protection/>
    </xf>
    <xf numFmtId="3" fontId="32" fillId="0" borderId="132" xfId="0" applyNumberFormat="1" applyFont="1" applyBorder="1" applyAlignment="1">
      <alignment/>
    </xf>
    <xf numFmtId="4" fontId="32" fillId="0" borderId="121" xfId="0" applyNumberFormat="1" applyFont="1" applyBorder="1" applyAlignment="1">
      <alignment horizontal="center" vertical="center"/>
    </xf>
    <xf numFmtId="4" fontId="23" fillId="0" borderId="132" xfId="0" applyNumberFormat="1" applyFont="1" applyBorder="1" applyAlignment="1">
      <alignment/>
    </xf>
    <xf numFmtId="0" fontId="32" fillId="0" borderId="134" xfId="0" applyFont="1" applyBorder="1" applyAlignment="1">
      <alignment/>
    </xf>
    <xf numFmtId="3" fontId="32" fillId="0" borderId="135" xfId="0" applyNumberFormat="1" applyFont="1" applyBorder="1" applyAlignment="1">
      <alignment horizontal="center" vertical="center"/>
    </xf>
    <xf numFmtId="3" fontId="32" fillId="0" borderId="26" xfId="0" applyNumberFormat="1" applyFont="1" applyBorder="1" applyAlignment="1" applyProtection="1">
      <alignment/>
      <protection locked="0"/>
    </xf>
    <xf numFmtId="3" fontId="32" fillId="0" borderId="91" xfId="0" applyNumberFormat="1" applyFont="1" applyBorder="1" applyAlignment="1" applyProtection="1">
      <alignment/>
      <protection locked="0"/>
    </xf>
    <xf numFmtId="3" fontId="32" fillId="0" borderId="90" xfId="0" applyNumberFormat="1" applyFont="1" applyBorder="1" applyAlignment="1" applyProtection="1">
      <alignment/>
      <protection locked="0"/>
    </xf>
    <xf numFmtId="3" fontId="32" fillId="0" borderId="136" xfId="0" applyNumberFormat="1" applyFont="1" applyBorder="1" applyAlignment="1" applyProtection="1">
      <alignment/>
      <protection locked="0"/>
    </xf>
    <xf numFmtId="3" fontId="32" fillId="0" borderId="27" xfId="0" applyNumberFormat="1" applyFont="1" applyBorder="1" applyAlignment="1" applyProtection="1">
      <alignment/>
      <protection locked="0"/>
    </xf>
    <xf numFmtId="3" fontId="32" fillId="0" borderId="26" xfId="0" applyNumberFormat="1" applyFont="1" applyBorder="1" applyAlignment="1" applyProtection="1">
      <alignment horizontal="right"/>
      <protection locked="0"/>
    </xf>
    <xf numFmtId="3" fontId="32" fillId="0" borderId="137" xfId="0" applyNumberFormat="1" applyFont="1" applyBorder="1" applyAlignment="1" applyProtection="1">
      <alignment horizontal="right"/>
      <protection locked="0"/>
    </xf>
    <xf numFmtId="4" fontId="32" fillId="0" borderId="26" xfId="0" applyNumberFormat="1" applyFont="1" applyBorder="1" applyAlignment="1">
      <alignment horizontal="center" vertical="center"/>
    </xf>
    <xf numFmtId="4" fontId="32" fillId="0" borderId="137" xfId="0" applyNumberFormat="1" applyFont="1" applyBorder="1" applyAlignment="1">
      <alignment horizontal="center" vertical="center"/>
    </xf>
    <xf numFmtId="3" fontId="32" fillId="0" borderId="30" xfId="0" applyNumberFormat="1" applyFont="1" applyBorder="1" applyAlignment="1" applyProtection="1">
      <alignment horizontal="right"/>
      <protection locked="0"/>
    </xf>
    <xf numFmtId="3" fontId="32" fillId="0" borderId="10" xfId="0" applyNumberFormat="1" applyFont="1" applyBorder="1" applyAlignment="1" applyProtection="1">
      <alignment horizontal="right"/>
      <protection locked="0"/>
    </xf>
    <xf numFmtId="3" fontId="32" fillId="0" borderId="0" xfId="0" applyNumberFormat="1" applyFont="1" applyAlignment="1">
      <alignment horizontal="center" vertical="center"/>
    </xf>
    <xf numFmtId="3" fontId="32" fillId="0" borderId="132" xfId="0" applyNumberFormat="1" applyFont="1" applyBorder="1" applyAlignment="1">
      <alignment horizontal="center" vertical="center"/>
    </xf>
    <xf numFmtId="3" fontId="32" fillId="0" borderId="0" xfId="0" applyNumberFormat="1" applyFont="1" applyBorder="1" applyAlignment="1">
      <alignment horizontal="center" vertical="center"/>
    </xf>
    <xf numFmtId="3" fontId="32" fillId="0" borderId="121" xfId="0" applyNumberFormat="1" applyFont="1" applyBorder="1" applyAlignment="1">
      <alignment horizontal="center" vertical="center"/>
    </xf>
    <xf numFmtId="3" fontId="32" fillId="0" borderId="117" xfId="0" applyNumberFormat="1" applyFont="1" applyBorder="1" applyAlignment="1" applyProtection="1">
      <alignment/>
      <protection/>
    </xf>
    <xf numFmtId="3" fontId="32" fillId="0" borderId="138" xfId="0" applyNumberFormat="1" applyFont="1" applyBorder="1" applyAlignment="1">
      <alignment horizontal="center" vertical="center"/>
    </xf>
    <xf numFmtId="3" fontId="23" fillId="0" borderId="139" xfId="0" applyNumberFormat="1" applyFont="1" applyBorder="1" applyAlignment="1">
      <alignment horizontal="right"/>
    </xf>
    <xf numFmtId="3" fontId="32" fillId="0" borderId="121" xfId="0" applyNumberFormat="1" applyFont="1" applyBorder="1" applyAlignment="1" applyProtection="1">
      <alignment horizontal="right"/>
      <protection locked="0"/>
    </xf>
    <xf numFmtId="3" fontId="32" fillId="0" borderId="126" xfId="0" applyNumberFormat="1" applyFont="1" applyBorder="1" applyAlignment="1" applyProtection="1">
      <alignment horizontal="center" vertical="center"/>
      <protection/>
    </xf>
    <xf numFmtId="3" fontId="32" fillId="0" borderId="60" xfId="0" applyNumberFormat="1" applyFont="1" applyBorder="1" applyAlignment="1" applyProtection="1">
      <alignment horizontal="right"/>
      <protection locked="0"/>
    </xf>
    <xf numFmtId="3" fontId="32" fillId="0" borderId="30" xfId="0" applyNumberFormat="1" applyFont="1" applyBorder="1" applyAlignment="1" applyProtection="1">
      <alignment horizontal="center" vertical="center"/>
      <protection locked="0"/>
    </xf>
    <xf numFmtId="3" fontId="32" fillId="0" borderId="60" xfId="0" applyNumberFormat="1" applyFont="1" applyBorder="1" applyAlignment="1" applyProtection="1">
      <alignment horizontal="center" vertical="center"/>
      <protection locked="0"/>
    </xf>
    <xf numFmtId="3" fontId="35" fillId="0" borderId="0" xfId="0" applyNumberFormat="1" applyFont="1" applyAlignment="1">
      <alignment horizontal="right"/>
    </xf>
    <xf numFmtId="0" fontId="16" fillId="0" borderId="0" xfId="0" applyFont="1" applyAlignment="1">
      <alignment/>
    </xf>
    <xf numFmtId="0" fontId="32" fillId="0" borderId="140" xfId="0" applyFont="1" applyBorder="1" applyAlignment="1">
      <alignment horizontal="center" vertical="center" wrapText="1"/>
    </xf>
    <xf numFmtId="0" fontId="32" fillId="0" borderId="0" xfId="0" applyFont="1" applyBorder="1" applyAlignment="1">
      <alignment horizontal="center" vertical="center" wrapText="1"/>
    </xf>
    <xf numFmtId="0" fontId="32" fillId="0" borderId="69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 wrapText="1"/>
    </xf>
    <xf numFmtId="0" fontId="32" fillId="0" borderId="12" xfId="0" applyFont="1" applyBorder="1" applyAlignment="1">
      <alignment horizontal="center" wrapText="1"/>
    </xf>
    <xf numFmtId="0" fontId="32" fillId="0" borderId="4" xfId="0" applyFont="1" applyBorder="1" applyAlignment="1">
      <alignment horizontal="center" vertical="top" wrapText="1"/>
    </xf>
    <xf numFmtId="0" fontId="32" fillId="0" borderId="25" xfId="0" applyFont="1" applyBorder="1" applyAlignment="1">
      <alignment horizontal="center" wrapText="1"/>
    </xf>
    <xf numFmtId="0" fontId="32" fillId="0" borderId="60" xfId="0" applyFont="1" applyBorder="1" applyAlignment="1">
      <alignment horizontal="center" wrapText="1"/>
    </xf>
    <xf numFmtId="0" fontId="32" fillId="0" borderId="24" xfId="0" applyFont="1" applyBorder="1" applyAlignment="1">
      <alignment horizontal="center" wrapText="1"/>
    </xf>
    <xf numFmtId="0" fontId="32" fillId="0" borderId="141" xfId="0" applyFont="1" applyBorder="1" applyAlignment="1">
      <alignment horizontal="center" wrapText="1"/>
    </xf>
    <xf numFmtId="0" fontId="32" fillId="0" borderId="142" xfId="0" applyFont="1" applyBorder="1" applyAlignment="1">
      <alignment horizontal="center" vertical="center" wrapText="1"/>
    </xf>
    <xf numFmtId="0" fontId="32" fillId="0" borderId="114" xfId="0" applyFont="1" applyBorder="1" applyAlignment="1">
      <alignment horizontal="center"/>
    </xf>
    <xf numFmtId="0" fontId="32" fillId="0" borderId="115" xfId="0" applyFont="1" applyBorder="1" applyAlignment="1">
      <alignment horizontal="center"/>
    </xf>
    <xf numFmtId="0" fontId="32" fillId="0" borderId="63" xfId="0" applyFont="1" applyBorder="1" applyAlignment="1">
      <alignment horizontal="center"/>
    </xf>
    <xf numFmtId="0" fontId="32" fillId="0" borderId="64" xfId="0" applyFont="1" applyBorder="1" applyAlignment="1">
      <alignment horizontal="center"/>
    </xf>
    <xf numFmtId="0" fontId="32" fillId="0" borderId="17" xfId="0" applyFont="1" applyBorder="1" applyAlignment="1">
      <alignment horizontal="center"/>
    </xf>
    <xf numFmtId="0" fontId="32" fillId="0" borderId="74" xfId="0" applyFont="1" applyBorder="1" applyAlignment="1">
      <alignment horizontal="center"/>
    </xf>
    <xf numFmtId="0" fontId="32" fillId="0" borderId="118" xfId="0" applyFont="1" applyBorder="1" applyAlignment="1">
      <alignment horizontal="center"/>
    </xf>
    <xf numFmtId="0" fontId="32" fillId="0" borderId="116" xfId="0" applyFont="1" applyBorder="1" applyAlignment="1">
      <alignment horizontal="center"/>
    </xf>
    <xf numFmtId="0" fontId="0" fillId="0" borderId="77" xfId="0" applyFont="1" applyBorder="1" applyAlignment="1">
      <alignment horizontal="right" vertical="center"/>
    </xf>
    <xf numFmtId="0" fontId="15" fillId="0" borderId="12" xfId="0" applyFont="1" applyBorder="1" applyAlignment="1">
      <alignment vertical="center" wrapText="1"/>
    </xf>
    <xf numFmtId="0" fontId="0" fillId="0" borderId="15" xfId="0" applyFont="1" applyBorder="1" applyAlignment="1">
      <alignment horizontal="right" vertical="center"/>
    </xf>
    <xf numFmtId="0" fontId="15" fillId="0" borderId="143" xfId="0" applyFont="1" applyBorder="1" applyAlignment="1">
      <alignment vertical="center" wrapText="1"/>
    </xf>
    <xf numFmtId="0" fontId="15" fillId="0" borderId="11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15" fillId="0" borderId="15" xfId="24" applyFont="1" applyBorder="1" applyAlignment="1">
      <alignment horizontal="center" vertical="center"/>
      <protection/>
    </xf>
    <xf numFmtId="0" fontId="0" fillId="0" borderId="15" xfId="0" applyFont="1" applyBorder="1" applyAlignment="1">
      <alignment horizontal="center" vertical="center"/>
    </xf>
    <xf numFmtId="3" fontId="15" fillId="0" borderId="77" xfId="24" applyNumberFormat="1" applyFont="1" applyBorder="1" applyAlignment="1">
      <alignment horizontal="right" vertical="center"/>
      <protection/>
    </xf>
    <xf numFmtId="0" fontId="15" fillId="0" borderId="11" xfId="24" applyFont="1" applyBorder="1" applyAlignment="1">
      <alignment wrapText="1"/>
      <protection/>
    </xf>
    <xf numFmtId="0" fontId="0" fillId="0" borderId="13" xfId="0" applyBorder="1" applyAlignment="1">
      <alignment/>
    </xf>
    <xf numFmtId="0" fontId="15" fillId="0" borderId="16" xfId="0" applyFont="1" applyBorder="1" applyAlignment="1">
      <alignment vertical="center" wrapText="1"/>
    </xf>
    <xf numFmtId="3" fontId="15" fillId="0" borderId="76" xfId="24" applyNumberFormat="1" applyFont="1" applyBorder="1" applyAlignment="1">
      <alignment horizontal="right" vertical="center"/>
      <protection/>
    </xf>
    <xf numFmtId="3" fontId="15" fillId="0" borderId="13" xfId="24" applyNumberFormat="1" applyFont="1" applyBorder="1" applyAlignment="1">
      <alignment horizontal="right" vertical="center"/>
      <protection/>
    </xf>
    <xf numFmtId="0" fontId="15" fillId="0" borderId="12" xfId="0" applyFont="1" applyBorder="1" applyAlignment="1">
      <alignment wrapText="1"/>
    </xf>
    <xf numFmtId="0" fontId="15" fillId="0" borderId="14" xfId="0" applyFont="1" applyBorder="1" applyAlignment="1">
      <alignment wrapText="1"/>
    </xf>
    <xf numFmtId="0" fontId="14" fillId="0" borderId="0" xfId="24" applyFont="1" applyBorder="1" applyAlignment="1">
      <alignment horizontal="right"/>
      <protection/>
    </xf>
    <xf numFmtId="0" fontId="0" fillId="0" borderId="0" xfId="0" applyAlignment="1">
      <alignment/>
    </xf>
    <xf numFmtId="0" fontId="16" fillId="0" borderId="0" xfId="24" applyFont="1" applyBorder="1" applyAlignment="1" quotePrefix="1">
      <alignment horizontal="center"/>
      <protection/>
    </xf>
    <xf numFmtId="0" fontId="32" fillId="0" borderId="0" xfId="0" applyFont="1" applyAlignment="1">
      <alignment/>
    </xf>
    <xf numFmtId="0" fontId="14" fillId="0" borderId="0" xfId="24" applyFont="1" applyBorder="1" applyAlignment="1">
      <alignment horizontal="center"/>
      <protection/>
    </xf>
    <xf numFmtId="3" fontId="15" fillId="0" borderId="11" xfId="24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left" vertical="center" wrapText="1"/>
    </xf>
    <xf numFmtId="3" fontId="14" fillId="0" borderId="0" xfId="0" applyNumberFormat="1" applyFont="1" applyAlignment="1">
      <alignment horizontal="right"/>
    </xf>
    <xf numFmtId="0" fontId="15" fillId="0" borderId="0" xfId="0" applyFont="1" applyAlignment="1">
      <alignment/>
    </xf>
    <xf numFmtId="3" fontId="8" fillId="0" borderId="48" xfId="0" applyNumberFormat="1" applyFont="1" applyBorder="1" applyAlignment="1">
      <alignment vertical="center"/>
    </xf>
    <xf numFmtId="3" fontId="8" fillId="0" borderId="144" xfId="0" applyNumberFormat="1" applyFont="1" applyBorder="1" applyAlignment="1">
      <alignment vertical="center"/>
    </xf>
    <xf numFmtId="3" fontId="8" fillId="0" borderId="145" xfId="0" applyNumberFormat="1" applyFont="1" applyBorder="1" applyAlignment="1">
      <alignment vertical="center"/>
    </xf>
    <xf numFmtId="3" fontId="8" fillId="0" borderId="43" xfId="0" applyNumberFormat="1" applyFont="1" applyBorder="1" applyAlignment="1">
      <alignment vertical="center"/>
    </xf>
    <xf numFmtId="3" fontId="8" fillId="0" borderId="51" xfId="0" applyNumberFormat="1" applyFont="1" applyBorder="1" applyAlignment="1" quotePrefix="1">
      <alignment horizontal="right" vertical="center"/>
    </xf>
    <xf numFmtId="0" fontId="0" fillId="0" borderId="144" xfId="0" applyBorder="1" applyAlignment="1">
      <alignment horizontal="right" vertical="center"/>
    </xf>
    <xf numFmtId="3" fontId="8" fillId="0" borderId="51" xfId="0" applyNumberFormat="1" applyFont="1" applyBorder="1" applyAlignment="1">
      <alignment vertical="center"/>
    </xf>
    <xf numFmtId="0" fontId="15" fillId="0" borderId="43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3" fontId="8" fillId="0" borderId="145" xfId="0" applyNumberFormat="1" applyFont="1" applyBorder="1" applyAlignment="1">
      <alignment vertical="center" wrapText="1"/>
    </xf>
    <xf numFmtId="3" fontId="8" fillId="0" borderId="43" xfId="0" applyNumberFormat="1" applyFont="1" applyBorder="1" applyAlignment="1">
      <alignment vertical="center" wrapText="1"/>
    </xf>
    <xf numFmtId="0" fontId="9" fillId="0" borderId="0" xfId="0" applyFont="1" applyAlignment="1">
      <alignment horizontal="center"/>
    </xf>
    <xf numFmtId="3" fontId="8" fillId="0" borderId="16" xfId="0" applyNumberFormat="1" applyFont="1" applyBorder="1" applyAlignment="1">
      <alignment vertical="center"/>
    </xf>
    <xf numFmtId="3" fontId="8" fillId="0" borderId="71" xfId="0" applyNumberFormat="1" applyFont="1" applyBorder="1" applyAlignment="1">
      <alignment vertical="center"/>
    </xf>
    <xf numFmtId="3" fontId="8" fillId="0" borderId="80" xfId="0" applyNumberFormat="1" applyFont="1" applyBorder="1" applyAlignment="1">
      <alignment vertical="center"/>
    </xf>
    <xf numFmtId="0" fontId="8" fillId="0" borderId="71" xfId="0" applyFont="1" applyBorder="1" applyAlignment="1">
      <alignment vertical="center"/>
    </xf>
    <xf numFmtId="3" fontId="8" fillId="0" borderId="73" xfId="0" applyNumberFormat="1" applyFont="1" applyBorder="1" applyAlignment="1">
      <alignment vertical="center"/>
    </xf>
    <xf numFmtId="3" fontId="8" fillId="0" borderId="79" xfId="0" applyNumberFormat="1" applyFont="1" applyBorder="1" applyAlignment="1">
      <alignment vertical="center"/>
    </xf>
    <xf numFmtId="0" fontId="9" fillId="0" borderId="112" xfId="24" applyFont="1" applyBorder="1" applyAlignment="1">
      <alignment horizontal="center" vertical="center"/>
      <protection/>
    </xf>
    <xf numFmtId="0" fontId="9" fillId="0" borderId="18" xfId="24" applyFont="1" applyBorder="1" applyAlignment="1">
      <alignment horizontal="center" vertical="center"/>
      <protection/>
    </xf>
    <xf numFmtId="0" fontId="8" fillId="0" borderId="110" xfId="24" applyFont="1" applyBorder="1" applyAlignment="1">
      <alignment horizontal="left" vertical="center" wrapText="1"/>
      <protection/>
    </xf>
    <xf numFmtId="0" fontId="8" fillId="0" borderId="19" xfId="24" applyFont="1" applyBorder="1" applyAlignment="1">
      <alignment horizontal="left" vertical="center" wrapText="1"/>
      <protection/>
    </xf>
    <xf numFmtId="0" fontId="8" fillId="0" borderId="113" xfId="24" applyFont="1" applyBorder="1" applyAlignment="1">
      <alignment horizontal="left" vertical="center" wrapText="1"/>
      <protection/>
    </xf>
    <xf numFmtId="0" fontId="15" fillId="0" borderId="27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center" wrapText="1"/>
    </xf>
    <xf numFmtId="0" fontId="15" fillId="0" borderId="49" xfId="0" applyFont="1" applyBorder="1" applyAlignment="1">
      <alignment vertical="top" wrapText="1"/>
    </xf>
    <xf numFmtId="0" fontId="16" fillId="0" borderId="0" xfId="0" applyFont="1" applyBorder="1" applyAlignment="1">
      <alignment horizontal="center" vertical="center"/>
    </xf>
    <xf numFmtId="0" fontId="28" fillId="0" borderId="1" xfId="0" applyFont="1" applyBorder="1" applyAlignment="1">
      <alignment horizontal="center" vertical="center" wrapText="1"/>
    </xf>
    <xf numFmtId="0" fontId="28" fillId="0" borderId="4" xfId="0" applyFont="1" applyBorder="1" applyAlignment="1">
      <alignment horizontal="center" vertical="center" wrapText="1"/>
    </xf>
    <xf numFmtId="0" fontId="28" fillId="0" borderId="67" xfId="0" applyFont="1" applyBorder="1" applyAlignment="1">
      <alignment horizontal="center" vertical="center" wrapText="1"/>
    </xf>
    <xf numFmtId="0" fontId="28" fillId="0" borderId="49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8" fillId="0" borderId="113" xfId="0" applyFont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136" xfId="0" applyFont="1" applyBorder="1" applyAlignment="1">
      <alignment horizontal="center" vertical="center" wrapText="1"/>
    </xf>
    <xf numFmtId="0" fontId="28" fillId="0" borderId="76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28" fillId="0" borderId="146" xfId="0" applyFont="1" applyBorder="1" applyAlignment="1">
      <alignment horizontal="center" vertical="center" wrapText="1"/>
    </xf>
    <xf numFmtId="0" fontId="28" fillId="0" borderId="142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110" xfId="0" applyFont="1" applyBorder="1" applyAlignment="1">
      <alignment horizontal="center" vertical="center" wrapText="1"/>
    </xf>
    <xf numFmtId="0" fontId="28" fillId="0" borderId="75" xfId="0" applyFont="1" applyBorder="1" applyAlignment="1">
      <alignment horizontal="center" vertical="center" wrapText="1"/>
    </xf>
    <xf numFmtId="0" fontId="28" fillId="0" borderId="112" xfId="0" applyFont="1" applyBorder="1" applyAlignment="1">
      <alignment horizontal="left" vertical="center"/>
    </xf>
    <xf numFmtId="0" fontId="28" fillId="0" borderId="115" xfId="0" applyFont="1" applyBorder="1" applyAlignment="1">
      <alignment horizontal="left" vertical="center"/>
    </xf>
    <xf numFmtId="0" fontId="30" fillId="0" borderId="49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top" wrapText="1"/>
    </xf>
    <xf numFmtId="0" fontId="15" fillId="0" borderId="15" xfId="0" applyFont="1" applyBorder="1" applyAlignment="1">
      <alignment vertical="top" wrapText="1"/>
    </xf>
    <xf numFmtId="0" fontId="15" fillId="0" borderId="23" xfId="0" applyFont="1" applyBorder="1" applyAlignment="1">
      <alignment vertical="top" wrapText="1"/>
    </xf>
    <xf numFmtId="0" fontId="15" fillId="0" borderId="109" xfId="0" applyFont="1" applyBorder="1" applyAlignment="1">
      <alignment vertical="top" wrapText="1"/>
    </xf>
    <xf numFmtId="0" fontId="0" fillId="0" borderId="77" xfId="0" applyFont="1" applyBorder="1" applyAlignment="1">
      <alignment vertical="top" wrapText="1"/>
    </xf>
    <xf numFmtId="0" fontId="0" fillId="0" borderId="146" xfId="0" applyFont="1" applyBorder="1" applyAlignment="1">
      <alignment vertical="top" wrapText="1"/>
    </xf>
    <xf numFmtId="0" fontId="28" fillId="0" borderId="112" xfId="0" applyFont="1" applyBorder="1" applyAlignment="1">
      <alignment horizontal="left" vertical="center" shrinkToFit="1"/>
    </xf>
    <xf numFmtId="0" fontId="28" fillId="0" borderId="18" xfId="0" applyFont="1" applyBorder="1" applyAlignment="1">
      <alignment horizontal="left" vertical="center" shrinkToFit="1"/>
    </xf>
    <xf numFmtId="0" fontId="28" fillId="0" borderId="112" xfId="0" applyFont="1" applyBorder="1" applyAlignment="1">
      <alignment horizontal="left" vertical="center" wrapText="1"/>
    </xf>
    <xf numFmtId="0" fontId="28" fillId="0" borderId="18" xfId="0" applyFont="1" applyBorder="1" applyAlignment="1">
      <alignment horizontal="left" vertical="center" wrapText="1"/>
    </xf>
    <xf numFmtId="0" fontId="15" fillId="0" borderId="76" xfId="0" applyFont="1" applyBorder="1" applyAlignment="1">
      <alignment vertical="top" wrapText="1"/>
    </xf>
    <xf numFmtId="0" fontId="15" fillId="0" borderId="4" xfId="0" applyFont="1" applyBorder="1" applyAlignment="1">
      <alignment/>
    </xf>
    <xf numFmtId="0" fontId="15" fillId="0" borderId="67" xfId="0" applyFont="1" applyBorder="1" applyAlignment="1">
      <alignment/>
    </xf>
    <xf numFmtId="0" fontId="15" fillId="0" borderId="15" xfId="0" applyFont="1" applyBorder="1" applyAlignment="1">
      <alignment/>
    </xf>
    <xf numFmtId="0" fontId="15" fillId="0" borderId="23" xfId="0" applyFont="1" applyBorder="1" applyAlignment="1">
      <alignment/>
    </xf>
    <xf numFmtId="0" fontId="15" fillId="0" borderId="49" xfId="0" applyFont="1" applyBorder="1" applyAlignment="1">
      <alignment/>
    </xf>
    <xf numFmtId="0" fontId="15" fillId="0" borderId="1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67" xfId="0" applyFont="1" applyBorder="1" applyAlignment="1">
      <alignment/>
    </xf>
    <xf numFmtId="0" fontId="16" fillId="0" borderId="147" xfId="0" applyFont="1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5" fillId="0" borderId="49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15" fillId="0" borderId="11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5" fillId="0" borderId="13" xfId="0" applyFont="1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 wrapText="1"/>
    </xf>
    <xf numFmtId="0" fontId="15" fillId="0" borderId="49" xfId="0" applyFont="1" applyBorder="1" applyAlignment="1">
      <alignment vertical="center" wrapText="1"/>
    </xf>
    <xf numFmtId="0" fontId="15" fillId="0" borderId="15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15" xfId="0" applyFont="1" applyBorder="1" applyAlignment="1">
      <alignment vertical="top"/>
    </xf>
    <xf numFmtId="0" fontId="15" fillId="0" borderId="15" xfId="0" applyFont="1" applyBorder="1" applyAlignment="1">
      <alignment horizontal="left" vertical="top" wrapText="1"/>
    </xf>
    <xf numFmtId="0" fontId="30" fillId="0" borderId="11" xfId="0" applyFont="1" applyBorder="1" applyAlignment="1">
      <alignment horizontal="center" vertical="center" wrapText="1"/>
    </xf>
    <xf numFmtId="3" fontId="28" fillId="0" borderId="128" xfId="0" applyNumberFormat="1" applyFont="1" applyBorder="1" applyAlignment="1">
      <alignment horizontal="center" vertical="center"/>
    </xf>
    <xf numFmtId="3" fontId="28" fillId="0" borderId="24" xfId="0" applyNumberFormat="1" applyFont="1" applyBorder="1" applyAlignment="1">
      <alignment horizontal="center" vertical="center"/>
    </xf>
    <xf numFmtId="0" fontId="15" fillId="0" borderId="0" xfId="0" applyFont="1" applyAlignment="1">
      <alignment wrapText="1"/>
    </xf>
    <xf numFmtId="0" fontId="15" fillId="0" borderId="13" xfId="0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5" fillId="0" borderId="11" xfId="0" applyFont="1" applyBorder="1" applyAlignment="1">
      <alignment wrapText="1"/>
    </xf>
    <xf numFmtId="0" fontId="8" fillId="0" borderId="110" xfId="22" applyFont="1" applyBorder="1" applyAlignment="1">
      <alignment horizontal="center" vertical="center"/>
      <protection/>
    </xf>
    <xf numFmtId="0" fontId="15" fillId="0" borderId="19" xfId="0" applyFont="1" applyBorder="1" applyAlignment="1">
      <alignment horizontal="center" vertical="center"/>
    </xf>
    <xf numFmtId="0" fontId="16" fillId="0" borderId="112" xfId="22" applyFont="1" applyBorder="1" applyAlignment="1">
      <alignment horizontal="center" vertical="center"/>
      <protection/>
    </xf>
    <xf numFmtId="0" fontId="15" fillId="0" borderId="18" xfId="0" applyFont="1" applyBorder="1" applyAlignment="1">
      <alignment horizontal="center" vertical="center"/>
    </xf>
    <xf numFmtId="0" fontId="16" fillId="0" borderId="148" xfId="22" applyFont="1" applyBorder="1" applyAlignment="1">
      <alignment horizontal="center" vertical="center"/>
      <protection/>
    </xf>
    <xf numFmtId="0" fontId="15" fillId="0" borderId="149" xfId="0" applyFont="1" applyBorder="1" applyAlignment="1">
      <alignment horizontal="center" vertical="center"/>
    </xf>
    <xf numFmtId="0" fontId="8" fillId="0" borderId="33" xfId="22" applyFont="1" applyBorder="1" applyAlignment="1">
      <alignment horizontal="center" vertical="center"/>
      <protection/>
    </xf>
    <xf numFmtId="0" fontId="15" fillId="0" borderId="32" xfId="0" applyFont="1" applyBorder="1" applyAlignment="1">
      <alignment horizontal="center" vertical="center"/>
    </xf>
    <xf numFmtId="0" fontId="13" fillId="0" borderId="0" xfId="26" applyFont="1" applyAlignment="1">
      <alignment horizontal="center" vertical="center"/>
      <protection/>
    </xf>
    <xf numFmtId="0" fontId="15" fillId="0" borderId="0" xfId="0" applyFont="1" applyAlignment="1">
      <alignment horizontal="right"/>
    </xf>
    <xf numFmtId="0" fontId="9" fillId="0" borderId="0" xfId="26" applyFont="1" applyAlignment="1">
      <alignment horizontal="center" vertical="center"/>
      <protection/>
    </xf>
    <xf numFmtId="0" fontId="9" fillId="0" borderId="21" xfId="27" applyFont="1" applyBorder="1" applyAlignment="1">
      <alignment horizontal="center" vertical="center"/>
      <protection/>
    </xf>
    <xf numFmtId="0" fontId="9" fillId="0" borderId="8" xfId="27" applyFont="1" applyBorder="1" applyAlignment="1">
      <alignment horizontal="center" vertical="center"/>
      <protection/>
    </xf>
    <xf numFmtId="0" fontId="16" fillId="0" borderId="0" xfId="0" applyFont="1" applyAlignment="1">
      <alignment horizontal="center" wrapText="1"/>
    </xf>
    <xf numFmtId="0" fontId="32" fillId="0" borderId="150" xfId="0" applyFont="1" applyBorder="1" applyAlignment="1">
      <alignment horizontal="center" vertical="center"/>
    </xf>
    <xf numFmtId="0" fontId="32" fillId="0" borderId="121" xfId="0" applyFont="1" applyBorder="1" applyAlignment="1">
      <alignment horizontal="center" vertical="center"/>
    </xf>
    <xf numFmtId="0" fontId="32" fillId="0" borderId="140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center" vertical="top" wrapText="1"/>
    </xf>
    <xf numFmtId="0" fontId="32" fillId="0" borderId="151" xfId="0" applyFont="1" applyBorder="1" applyAlignment="1">
      <alignment horizontal="center" vertical="center"/>
    </xf>
    <xf numFmtId="0" fontId="32" fillId="0" borderId="152" xfId="0" applyFont="1" applyBorder="1" applyAlignment="1">
      <alignment horizontal="center" vertical="center"/>
    </xf>
    <xf numFmtId="0" fontId="32" fillId="0" borderId="153" xfId="0" applyFont="1" applyBorder="1" applyAlignment="1">
      <alignment horizontal="center" vertical="center"/>
    </xf>
    <xf numFmtId="0" fontId="32" fillId="0" borderId="154" xfId="0" applyFont="1" applyBorder="1" applyAlignment="1">
      <alignment horizontal="center" vertical="center" wrapText="1"/>
    </xf>
    <xf numFmtId="0" fontId="32" fillId="0" borderId="122" xfId="0" applyFont="1" applyBorder="1" applyAlignment="1">
      <alignment horizontal="center" vertical="center" wrapText="1"/>
    </xf>
    <xf numFmtId="0" fontId="32" fillId="0" borderId="155" xfId="0" applyFont="1" applyBorder="1" applyAlignment="1">
      <alignment horizontal="center" vertical="center" wrapText="1"/>
    </xf>
    <xf numFmtId="0" fontId="32" fillId="0" borderId="156" xfId="0" applyFont="1" applyBorder="1" applyAlignment="1">
      <alignment horizontal="center" vertical="center" wrapText="1"/>
    </xf>
    <xf numFmtId="0" fontId="32" fillId="0" borderId="132" xfId="0" applyFont="1" applyBorder="1" applyAlignment="1">
      <alignment horizontal="center" vertical="center" wrapText="1"/>
    </xf>
    <xf numFmtId="0" fontId="32" fillId="0" borderId="157" xfId="0" applyFont="1" applyBorder="1" applyAlignment="1">
      <alignment horizontal="center" vertical="center" wrapText="1"/>
    </xf>
    <xf numFmtId="0" fontId="32" fillId="0" borderId="124" xfId="0" applyFont="1" applyBorder="1" applyAlignment="1">
      <alignment horizontal="center"/>
    </xf>
    <xf numFmtId="0" fontId="32" fillId="0" borderId="125" xfId="0" applyFont="1" applyBorder="1" applyAlignment="1">
      <alignment/>
    </xf>
    <xf numFmtId="0" fontId="32" fillId="0" borderId="75" xfId="0" applyFont="1" applyBorder="1" applyAlignment="1">
      <alignment/>
    </xf>
    <xf numFmtId="0" fontId="32" fillId="0" borderId="124" xfId="0" applyFont="1" applyBorder="1" applyAlignment="1">
      <alignment horizontal="center" vertical="center"/>
    </xf>
    <xf numFmtId="0" fontId="32" fillId="0" borderId="125" xfId="0" applyFont="1" applyBorder="1" applyAlignment="1">
      <alignment horizontal="center" vertical="center"/>
    </xf>
    <xf numFmtId="0" fontId="32" fillId="0" borderId="75" xfId="0" applyFont="1" applyBorder="1" applyAlignment="1">
      <alignment horizontal="center" vertical="center"/>
    </xf>
    <xf numFmtId="0" fontId="32" fillId="0" borderId="158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2" fillId="0" borderId="141" xfId="0" applyFont="1" applyBorder="1" applyAlignment="1">
      <alignment horizontal="center" vertical="center"/>
    </xf>
    <xf numFmtId="0" fontId="32" fillId="0" borderId="159" xfId="0" applyFont="1" applyBorder="1" applyAlignment="1">
      <alignment horizontal="center" vertical="center" wrapText="1"/>
    </xf>
    <xf numFmtId="0" fontId="32" fillId="0" borderId="60" xfId="0" applyFont="1" applyBorder="1" applyAlignment="1">
      <alignment horizontal="center" vertical="center" wrapText="1"/>
    </xf>
    <xf numFmtId="0" fontId="32" fillId="0" borderId="160" xfId="0" applyFont="1" applyBorder="1" applyAlignment="1">
      <alignment horizontal="center" vertical="center" wrapText="1"/>
    </xf>
    <xf numFmtId="0" fontId="32" fillId="0" borderId="150" xfId="0" applyFont="1" applyBorder="1" applyAlignment="1">
      <alignment horizontal="center" vertical="center" wrapText="1"/>
    </xf>
    <xf numFmtId="0" fontId="32" fillId="0" borderId="121" xfId="0" applyFont="1" applyBorder="1" applyAlignment="1">
      <alignment horizontal="center" vertical="center" wrapText="1"/>
    </xf>
    <xf numFmtId="0" fontId="32" fillId="0" borderId="161" xfId="0" applyFont="1" applyBorder="1" applyAlignment="1">
      <alignment horizontal="center" vertical="center" wrapText="1"/>
    </xf>
    <xf numFmtId="0" fontId="23" fillId="0" borderId="162" xfId="0" applyFont="1" applyBorder="1" applyAlignment="1">
      <alignment horizontal="center" vertical="center"/>
    </xf>
    <xf numFmtId="0" fontId="32" fillId="0" borderId="161" xfId="0" applyFont="1" applyBorder="1" applyAlignment="1">
      <alignment horizontal="center" vertical="center"/>
    </xf>
    <xf numFmtId="0" fontId="23" fillId="0" borderId="121" xfId="0" applyFont="1" applyBorder="1" applyAlignment="1">
      <alignment horizontal="center" vertical="center"/>
    </xf>
    <xf numFmtId="0" fontId="23" fillId="0" borderId="161" xfId="0" applyFont="1" applyBorder="1" applyAlignment="1">
      <alignment horizontal="center" vertical="center"/>
    </xf>
  </cellXfs>
  <cellStyles count="17">
    <cellStyle name="Normal" xfId="0"/>
    <cellStyle name="Comma" xfId="15"/>
    <cellStyle name="Comma [0]" xfId="16"/>
    <cellStyle name="Dziesiętny_Zakł. budż.-RM (proj-99)" xfId="17"/>
    <cellStyle name="Dziesiętny_Zakł. budż.-RM (proj-99) " xfId="18"/>
    <cellStyle name="Normalny_Arkusz1" xfId="19"/>
    <cellStyle name="Normalny_Arkusz2 (2)" xfId="20"/>
    <cellStyle name="Normalny_GFOŚiGW(18.06.98)" xfId="21"/>
    <cellStyle name="Normalny_Projekt" xfId="22"/>
    <cellStyle name="Normalny_Zad. inwest. (popr)" xfId="23"/>
    <cellStyle name="Normalny_Zad. inwest.-RM (proj-98)" xfId="24"/>
    <cellStyle name="Normalny_Zad. inwest.-RM (proj-99)" xfId="25"/>
    <cellStyle name="Normalny_Zad. zlec.-RM (proj-99)" xfId="26"/>
    <cellStyle name="Normalny_Zakł. budż.-RM (proj-99) " xfId="27"/>
    <cellStyle name="Percent" xfId="28"/>
    <cellStyle name="Currency" xfId="29"/>
    <cellStyle name="Currency [0]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66675</xdr:colOff>
      <xdr:row>14</xdr:row>
      <xdr:rowOff>9525</xdr:rowOff>
    </xdr:from>
    <xdr:ext cx="962025" cy="219075"/>
    <xdr:sp>
      <xdr:nvSpPr>
        <xdr:cNvPr id="1" name="TextBox 1"/>
        <xdr:cNvSpPr txBox="1">
          <a:spLocks noChangeArrowheads="1"/>
        </xdr:cNvSpPr>
      </xdr:nvSpPr>
      <xdr:spPr>
        <a:xfrm>
          <a:off x="609600" y="4762500"/>
          <a:ext cx="962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Dochody:</a:t>
          </a:r>
        </a:p>
      </xdr:txBody>
    </xdr:sp>
    <xdr:clientData/>
  </xdr:oneCellAnchor>
  <xdr:oneCellAnchor>
    <xdr:from>
      <xdr:col>1</xdr:col>
      <xdr:colOff>38100</xdr:colOff>
      <xdr:row>14</xdr:row>
      <xdr:rowOff>209550</xdr:rowOff>
    </xdr:from>
    <xdr:ext cx="1076325" cy="228600"/>
    <xdr:sp>
      <xdr:nvSpPr>
        <xdr:cNvPr id="2" name="TextBox 2"/>
        <xdr:cNvSpPr txBox="1">
          <a:spLocks noChangeArrowheads="1"/>
        </xdr:cNvSpPr>
      </xdr:nvSpPr>
      <xdr:spPr>
        <a:xfrm>
          <a:off x="581025" y="4962525"/>
          <a:ext cx="10763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Przychody:</a:t>
          </a:r>
        </a:p>
      </xdr:txBody>
    </xdr:sp>
    <xdr:clientData/>
  </xdr:oneCellAnchor>
  <xdr:oneCellAnchor>
    <xdr:from>
      <xdr:col>1</xdr:col>
      <xdr:colOff>57150</xdr:colOff>
      <xdr:row>15</xdr:row>
      <xdr:rowOff>200025</xdr:rowOff>
    </xdr:from>
    <xdr:ext cx="885825" cy="266700"/>
    <xdr:sp>
      <xdr:nvSpPr>
        <xdr:cNvPr id="3" name="TextBox 3"/>
        <xdr:cNvSpPr txBox="1">
          <a:spLocks noChangeArrowheads="1"/>
        </xdr:cNvSpPr>
      </xdr:nvSpPr>
      <xdr:spPr>
        <a:xfrm>
          <a:off x="600075" y="5181600"/>
          <a:ext cx="885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Ogółem: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/>
  <dimension ref="A1:C80"/>
  <sheetViews>
    <sheetView tabSelected="1" workbookViewId="0" topLeftCell="A1">
      <selection activeCell="B3" sqref="B3"/>
    </sheetView>
  </sheetViews>
  <sheetFormatPr defaultColWidth="9.00390625" defaultRowHeight="12.75"/>
  <cols>
    <col min="1" max="1" width="5.75390625" style="1" customWidth="1"/>
    <col min="2" max="2" width="66.375" style="2" customWidth="1"/>
    <col min="3" max="3" width="15.00390625" style="9" customWidth="1"/>
    <col min="4" max="16384" width="9.125" style="2" customWidth="1"/>
  </cols>
  <sheetData>
    <row r="1" spans="1:3" ht="15.75" customHeight="1">
      <c r="A1" s="96"/>
      <c r="B1" s="762" t="s">
        <v>428</v>
      </c>
      <c r="C1" s="763"/>
    </row>
    <row r="2" spans="1:3" ht="15.75" customHeight="1">
      <c r="A2" s="96"/>
      <c r="B2" s="762" t="s">
        <v>426</v>
      </c>
      <c r="C2" s="763"/>
    </row>
    <row r="3" spans="1:3" ht="26.25" customHeight="1">
      <c r="A3" s="97" t="s">
        <v>245</v>
      </c>
      <c r="B3" s="97"/>
      <c r="C3" s="98"/>
    </row>
    <row r="4" spans="1:3" ht="13.5" customHeight="1" thickBot="1">
      <c r="A4" s="97"/>
      <c r="B4" s="97"/>
      <c r="C4" s="98"/>
    </row>
    <row r="5" spans="1:3" s="3" customFormat="1" ht="38.25" customHeight="1" thickBot="1" thickTop="1">
      <c r="A5" s="99" t="s">
        <v>0</v>
      </c>
      <c r="B5" s="100" t="s">
        <v>1</v>
      </c>
      <c r="C5" s="101" t="s">
        <v>2</v>
      </c>
    </row>
    <row r="6" spans="1:3" s="3" customFormat="1" ht="26.25" customHeight="1" thickBot="1">
      <c r="A6" s="346">
        <v>600</v>
      </c>
      <c r="B6" s="103" t="s">
        <v>133</v>
      </c>
      <c r="C6" s="348">
        <f>SUM(C7:C9)</f>
        <v>75000</v>
      </c>
    </row>
    <row r="7" spans="1:3" s="3" customFormat="1" ht="18.75" customHeight="1">
      <c r="A7" s="369"/>
      <c r="B7" s="108" t="s">
        <v>6</v>
      </c>
      <c r="C7" s="371">
        <v>25000</v>
      </c>
    </row>
    <row r="8" spans="1:3" s="3" customFormat="1" ht="18.75" customHeight="1">
      <c r="A8" s="370"/>
      <c r="B8" s="126" t="s">
        <v>247</v>
      </c>
      <c r="C8" s="768">
        <v>50000</v>
      </c>
    </row>
    <row r="9" spans="1:3" s="3" customFormat="1" ht="18.75" customHeight="1" thickBot="1">
      <c r="A9" s="346"/>
      <c r="B9" s="372" t="s">
        <v>246</v>
      </c>
      <c r="C9" s="769"/>
    </row>
    <row r="10" spans="1:3" s="4" customFormat="1" ht="24" customHeight="1" thickBot="1">
      <c r="A10" s="102">
        <v>700</v>
      </c>
      <c r="B10" s="103" t="s">
        <v>3</v>
      </c>
      <c r="C10" s="104">
        <f>SUM(C11:C14)</f>
        <v>4525000</v>
      </c>
    </row>
    <row r="11" spans="1:3" s="5" customFormat="1" ht="18" customHeight="1">
      <c r="A11" s="105"/>
      <c r="B11" s="106" t="s">
        <v>4</v>
      </c>
      <c r="C11" s="107">
        <v>480000</v>
      </c>
    </row>
    <row r="12" spans="1:3" s="5" customFormat="1" ht="18" customHeight="1">
      <c r="A12" s="105"/>
      <c r="B12" s="108" t="s">
        <v>5</v>
      </c>
      <c r="C12" s="109">
        <v>2440000</v>
      </c>
    </row>
    <row r="13" spans="1:3" s="5" customFormat="1" ht="18" customHeight="1">
      <c r="A13" s="105"/>
      <c r="B13" s="110" t="s">
        <v>248</v>
      </c>
      <c r="C13" s="111">
        <v>1600000</v>
      </c>
    </row>
    <row r="14" spans="1:3" s="5" customFormat="1" ht="21" customHeight="1" thickBot="1">
      <c r="A14" s="105"/>
      <c r="B14" s="110" t="s">
        <v>36</v>
      </c>
      <c r="C14" s="111">
        <v>5000</v>
      </c>
    </row>
    <row r="15" spans="1:3" s="4" customFormat="1" ht="24" customHeight="1" thickBot="1">
      <c r="A15" s="102">
        <v>710</v>
      </c>
      <c r="B15" s="112" t="s">
        <v>7</v>
      </c>
      <c r="C15" s="104">
        <f>SUM(C16:C17)</f>
        <v>4000</v>
      </c>
    </row>
    <row r="16" spans="1:3" s="5" customFormat="1" ht="18.75" customHeight="1">
      <c r="A16" s="105"/>
      <c r="B16" s="115" t="s">
        <v>9</v>
      </c>
      <c r="C16" s="764">
        <v>4000</v>
      </c>
    </row>
    <row r="17" spans="1:3" s="5" customFormat="1" ht="17.25" customHeight="1" thickBot="1">
      <c r="A17" s="105"/>
      <c r="B17" s="117" t="s">
        <v>249</v>
      </c>
      <c r="C17" s="765"/>
    </row>
    <row r="18" spans="1:3" s="6" customFormat="1" ht="24" customHeight="1" thickBot="1">
      <c r="A18" s="102">
        <v>750</v>
      </c>
      <c r="B18" s="112" t="s">
        <v>10</v>
      </c>
      <c r="C18" s="104">
        <f>SUM(C19:C24)</f>
        <v>287200</v>
      </c>
    </row>
    <row r="19" spans="1:3" s="5" customFormat="1" ht="18" customHeight="1">
      <c r="A19" s="105"/>
      <c r="B19" s="118" t="s">
        <v>11</v>
      </c>
      <c r="C19" s="766">
        <v>260600</v>
      </c>
    </row>
    <row r="20" spans="1:3" s="5" customFormat="1" ht="18" customHeight="1">
      <c r="A20" s="105"/>
      <c r="B20" s="130" t="s">
        <v>12</v>
      </c>
      <c r="C20" s="767"/>
    </row>
    <row r="21" spans="1:3" s="5" customFormat="1" ht="17.25" customHeight="1">
      <c r="A21" s="105"/>
      <c r="B21" s="115" t="s">
        <v>63</v>
      </c>
      <c r="C21" s="764">
        <v>11250</v>
      </c>
    </row>
    <row r="22" spans="1:3" s="5" customFormat="1" ht="15.75" customHeight="1">
      <c r="A22" s="105"/>
      <c r="B22" s="273" t="s">
        <v>64</v>
      </c>
      <c r="C22" s="764"/>
    </row>
    <row r="23" spans="1:3" s="5" customFormat="1" ht="17.25" customHeight="1">
      <c r="A23" s="105"/>
      <c r="B23" s="110" t="s">
        <v>8</v>
      </c>
      <c r="C23" s="111">
        <v>5000</v>
      </c>
    </row>
    <row r="24" spans="1:3" s="5" customFormat="1" ht="19.5" customHeight="1" thickBot="1">
      <c r="A24" s="105"/>
      <c r="B24" s="110" t="s">
        <v>6</v>
      </c>
      <c r="C24" s="132">
        <v>10350</v>
      </c>
    </row>
    <row r="25" spans="1:3" s="4" customFormat="1" ht="37.5" customHeight="1" thickBot="1">
      <c r="A25" s="102">
        <v>751</v>
      </c>
      <c r="B25" s="103" t="s">
        <v>13</v>
      </c>
      <c r="C25" s="104">
        <f>SUM(C26)</f>
        <v>9470</v>
      </c>
    </row>
    <row r="26" spans="1:3" s="5" customFormat="1" ht="17.25" customHeight="1">
      <c r="A26" s="105"/>
      <c r="B26" s="115" t="s">
        <v>11</v>
      </c>
      <c r="C26" s="764">
        <v>9470</v>
      </c>
    </row>
    <row r="27" spans="1:3" s="5" customFormat="1" ht="16.5" customHeight="1" thickBot="1">
      <c r="A27" s="105"/>
      <c r="B27" s="119" t="s">
        <v>12</v>
      </c>
      <c r="C27" s="765"/>
    </row>
    <row r="28" spans="1:3" s="6" customFormat="1" ht="24" customHeight="1" thickBot="1">
      <c r="A28" s="102">
        <v>754</v>
      </c>
      <c r="B28" s="112" t="s">
        <v>14</v>
      </c>
      <c r="C28" s="104">
        <f>SUM(C29:C29)</f>
        <v>50000</v>
      </c>
    </row>
    <row r="29" spans="1:3" s="5" customFormat="1" ht="24.75" customHeight="1" thickBot="1">
      <c r="A29" s="105"/>
      <c r="B29" s="113" t="s">
        <v>15</v>
      </c>
      <c r="C29" s="114">
        <v>50000</v>
      </c>
    </row>
    <row r="30" spans="1:3" s="7" customFormat="1" ht="56.25" customHeight="1" thickBot="1">
      <c r="A30" s="120">
        <v>756</v>
      </c>
      <c r="B30" s="347" t="s">
        <v>234</v>
      </c>
      <c r="C30" s="121">
        <f>SUM(C31,C36:C50)</f>
        <v>36681540</v>
      </c>
    </row>
    <row r="31" spans="1:3" s="7" customFormat="1" ht="18.75" customHeight="1">
      <c r="A31" s="122"/>
      <c r="B31" s="115" t="s">
        <v>16</v>
      </c>
      <c r="C31" s="774">
        <f>SUM(C34:C35)</f>
        <v>17490540</v>
      </c>
    </row>
    <row r="32" spans="1:3" s="7" customFormat="1" ht="18.75" customHeight="1">
      <c r="A32" s="122"/>
      <c r="B32" s="123" t="s">
        <v>17</v>
      </c>
      <c r="C32" s="775"/>
    </row>
    <row r="33" spans="1:3" s="5" customFormat="1" ht="15.75" customHeight="1">
      <c r="A33" s="105"/>
      <c r="B33" s="124" t="s">
        <v>18</v>
      </c>
      <c r="C33" s="125"/>
    </row>
    <row r="34" spans="1:3" s="5" customFormat="1" ht="18" customHeight="1">
      <c r="A34" s="105"/>
      <c r="B34" s="126" t="s">
        <v>19</v>
      </c>
      <c r="C34" s="116">
        <v>16690540</v>
      </c>
    </row>
    <row r="35" spans="1:3" s="5" customFormat="1" ht="18" customHeight="1">
      <c r="A35" s="105"/>
      <c r="B35" s="108" t="s">
        <v>20</v>
      </c>
      <c r="C35" s="109">
        <v>800000</v>
      </c>
    </row>
    <row r="36" spans="1:3" s="8" customFormat="1" ht="19.5" customHeight="1">
      <c r="A36" s="127"/>
      <c r="B36" s="128" t="s">
        <v>21</v>
      </c>
      <c r="C36" s="129">
        <v>14200000</v>
      </c>
    </row>
    <row r="37" spans="1:3" s="5" customFormat="1" ht="21" customHeight="1" thickBot="1">
      <c r="A37" s="131"/>
      <c r="B37" s="372" t="s">
        <v>23</v>
      </c>
      <c r="C37" s="132">
        <v>1200000</v>
      </c>
    </row>
    <row r="38" spans="1:3" s="5" customFormat="1" ht="20.25" customHeight="1">
      <c r="A38" s="105"/>
      <c r="B38" s="108" t="s">
        <v>27</v>
      </c>
      <c r="C38" s="109">
        <v>50000</v>
      </c>
    </row>
    <row r="39" spans="1:3" s="5" customFormat="1" ht="21" customHeight="1">
      <c r="A39" s="105"/>
      <c r="B39" s="110" t="s">
        <v>30</v>
      </c>
      <c r="C39" s="116">
        <v>400000</v>
      </c>
    </row>
    <row r="40" spans="1:3" s="5" customFormat="1" ht="21" customHeight="1">
      <c r="A40" s="105"/>
      <c r="B40" s="108" t="s">
        <v>22</v>
      </c>
      <c r="C40" s="111">
        <v>60000</v>
      </c>
    </row>
    <row r="41" spans="1:3" s="5" customFormat="1" ht="21" customHeight="1">
      <c r="A41" s="105"/>
      <c r="B41" s="110" t="s">
        <v>26</v>
      </c>
      <c r="C41" s="111">
        <v>150000</v>
      </c>
    </row>
    <row r="42" spans="1:3" s="5" customFormat="1" ht="21" customHeight="1">
      <c r="A42" s="105"/>
      <c r="B42" s="108" t="s">
        <v>28</v>
      </c>
      <c r="C42" s="116">
        <v>1100000</v>
      </c>
    </row>
    <row r="43" spans="1:3" s="5" customFormat="1" ht="18.75" customHeight="1">
      <c r="A43" s="105"/>
      <c r="B43" s="126" t="s">
        <v>24</v>
      </c>
      <c r="C43" s="770">
        <v>250000</v>
      </c>
    </row>
    <row r="44" spans="1:3" s="5" customFormat="1" ht="15" customHeight="1">
      <c r="A44" s="105"/>
      <c r="B44" s="130" t="s">
        <v>25</v>
      </c>
      <c r="C44" s="767"/>
    </row>
    <row r="45" spans="1:3" s="5" customFormat="1" ht="21" customHeight="1">
      <c r="A45" s="105"/>
      <c r="B45" s="110" t="s">
        <v>29</v>
      </c>
      <c r="C45" s="111">
        <v>1000000</v>
      </c>
    </row>
    <row r="46" spans="1:3" s="5" customFormat="1" ht="21" customHeight="1">
      <c r="A46" s="105"/>
      <c r="B46" s="110" t="s">
        <v>250</v>
      </c>
      <c r="C46" s="109">
        <v>1000</v>
      </c>
    </row>
    <row r="47" spans="1:3" s="5" customFormat="1" ht="21" customHeight="1">
      <c r="A47" s="105"/>
      <c r="B47" s="108" t="s">
        <v>32</v>
      </c>
      <c r="C47" s="109">
        <v>620000</v>
      </c>
    </row>
    <row r="48" spans="1:3" s="5" customFormat="1" ht="21" customHeight="1">
      <c r="A48" s="105"/>
      <c r="B48" s="133" t="s">
        <v>65</v>
      </c>
      <c r="C48" s="770">
        <v>60000</v>
      </c>
    </row>
    <row r="49" spans="1:3" s="5" customFormat="1" ht="21" customHeight="1">
      <c r="A49" s="105"/>
      <c r="B49" s="108" t="s">
        <v>66</v>
      </c>
      <c r="C49" s="771"/>
    </row>
    <row r="50" spans="1:3" s="5" customFormat="1" ht="21" customHeight="1" thickBot="1">
      <c r="A50" s="105"/>
      <c r="B50" s="110" t="s">
        <v>31</v>
      </c>
      <c r="C50" s="111">
        <v>100000</v>
      </c>
    </row>
    <row r="51" spans="1:3" s="4" customFormat="1" ht="25.5" customHeight="1" thickBot="1">
      <c r="A51" s="102">
        <v>758</v>
      </c>
      <c r="B51" s="112" t="s">
        <v>33</v>
      </c>
      <c r="C51" s="104">
        <f>SUM(C52,C57)</f>
        <v>28416179</v>
      </c>
    </row>
    <row r="52" spans="1:3" s="5" customFormat="1" ht="19.5" customHeight="1">
      <c r="A52" s="105"/>
      <c r="B52" s="113" t="s">
        <v>34</v>
      </c>
      <c r="C52" s="114">
        <f>SUM(C54:C56)</f>
        <v>28116179</v>
      </c>
    </row>
    <row r="53" spans="1:3" s="5" customFormat="1" ht="15" customHeight="1">
      <c r="A53" s="105"/>
      <c r="B53" s="126" t="s">
        <v>35</v>
      </c>
      <c r="C53" s="116"/>
    </row>
    <row r="54" spans="1:3" s="5" customFormat="1" ht="19.5" customHeight="1">
      <c r="A54" s="105"/>
      <c r="B54" s="134" t="s">
        <v>67</v>
      </c>
      <c r="C54" s="116">
        <v>23815049</v>
      </c>
    </row>
    <row r="55" spans="1:3" s="5" customFormat="1" ht="19.5" customHeight="1">
      <c r="A55" s="105"/>
      <c r="B55" s="134" t="s">
        <v>68</v>
      </c>
      <c r="C55" s="116">
        <v>4194629</v>
      </c>
    </row>
    <row r="56" spans="1:3" s="5" customFormat="1" ht="19.5" customHeight="1">
      <c r="A56" s="105"/>
      <c r="B56" s="134" t="s">
        <v>251</v>
      </c>
      <c r="C56" s="116">
        <v>106501</v>
      </c>
    </row>
    <row r="57" spans="1:3" s="5" customFormat="1" ht="19.5" customHeight="1" thickBot="1">
      <c r="A57" s="105"/>
      <c r="B57" s="135" t="s">
        <v>36</v>
      </c>
      <c r="C57" s="132">
        <v>300000</v>
      </c>
    </row>
    <row r="58" spans="1:3" s="4" customFormat="1" ht="24" customHeight="1" thickBot="1">
      <c r="A58" s="102">
        <v>801</v>
      </c>
      <c r="B58" s="112" t="s">
        <v>37</v>
      </c>
      <c r="C58" s="104">
        <f>SUM(C59:C61)</f>
        <v>440500</v>
      </c>
    </row>
    <row r="59" spans="1:3" s="5" customFormat="1" ht="21" customHeight="1">
      <c r="A59" s="105"/>
      <c r="B59" s="113" t="s">
        <v>38</v>
      </c>
      <c r="C59" s="114">
        <v>207700</v>
      </c>
    </row>
    <row r="60" spans="1:3" s="5" customFormat="1" ht="21" customHeight="1">
      <c r="A60" s="105"/>
      <c r="B60" s="115" t="s">
        <v>39</v>
      </c>
      <c r="C60" s="116">
        <v>224700</v>
      </c>
    </row>
    <row r="61" spans="1:3" s="5" customFormat="1" ht="21" customHeight="1" thickBot="1">
      <c r="A61" s="105"/>
      <c r="B61" s="135" t="s">
        <v>6</v>
      </c>
      <c r="C61" s="132">
        <v>8100</v>
      </c>
    </row>
    <row r="62" spans="1:3" s="4" customFormat="1" ht="30" customHeight="1" thickBot="1">
      <c r="A62" s="102">
        <v>852</v>
      </c>
      <c r="B62" s="112" t="s">
        <v>122</v>
      </c>
      <c r="C62" s="104">
        <f>SUM(C63:C70)</f>
        <v>14115150</v>
      </c>
    </row>
    <row r="63" spans="1:3" s="5" customFormat="1" ht="17.25" customHeight="1">
      <c r="A63" s="105"/>
      <c r="B63" s="118" t="s">
        <v>11</v>
      </c>
      <c r="C63" s="766">
        <v>13145420</v>
      </c>
    </row>
    <row r="64" spans="1:3" s="5" customFormat="1" ht="17.25" customHeight="1">
      <c r="A64" s="105"/>
      <c r="B64" s="130" t="s">
        <v>12</v>
      </c>
      <c r="C64" s="767"/>
    </row>
    <row r="65" spans="1:3" s="5" customFormat="1" ht="17.25" customHeight="1">
      <c r="A65" s="105"/>
      <c r="B65" s="115" t="s">
        <v>11</v>
      </c>
      <c r="C65" s="770">
        <v>694830</v>
      </c>
    </row>
    <row r="66" spans="1:3" s="5" customFormat="1" ht="17.25" customHeight="1">
      <c r="A66" s="105"/>
      <c r="B66" s="130" t="s">
        <v>252</v>
      </c>
      <c r="C66" s="767"/>
    </row>
    <row r="67" spans="1:3" s="5" customFormat="1" ht="19.5" customHeight="1">
      <c r="A67" s="105"/>
      <c r="B67" s="108" t="s">
        <v>39</v>
      </c>
      <c r="C67" s="109">
        <v>266000</v>
      </c>
    </row>
    <row r="68" spans="1:3" s="5" customFormat="1" ht="19.5" customHeight="1">
      <c r="A68" s="105"/>
      <c r="B68" s="110" t="s">
        <v>6</v>
      </c>
      <c r="C68" s="111">
        <v>8000</v>
      </c>
    </row>
    <row r="69" spans="1:3" s="5" customFormat="1" ht="18" customHeight="1">
      <c r="A69" s="105"/>
      <c r="B69" s="115" t="s">
        <v>69</v>
      </c>
      <c r="C69" s="764">
        <v>900</v>
      </c>
    </row>
    <row r="70" spans="1:3" s="5" customFormat="1" ht="16.5" customHeight="1" thickBot="1">
      <c r="A70" s="105"/>
      <c r="B70" s="130" t="s">
        <v>70</v>
      </c>
      <c r="C70" s="767"/>
    </row>
    <row r="71" spans="1:3" s="5" customFormat="1" ht="24.75" customHeight="1" thickBot="1">
      <c r="A71" s="102">
        <v>854</v>
      </c>
      <c r="B71" s="112" t="s">
        <v>154</v>
      </c>
      <c r="C71" s="104">
        <f>SUM(C72)</f>
        <v>7000</v>
      </c>
    </row>
    <row r="72" spans="1:3" s="5" customFormat="1" ht="22.5" customHeight="1" thickBot="1">
      <c r="A72" s="105"/>
      <c r="B72" s="115" t="s">
        <v>39</v>
      </c>
      <c r="C72" s="116">
        <v>7000</v>
      </c>
    </row>
    <row r="73" spans="1:3" s="4" customFormat="1" ht="24" customHeight="1" thickBot="1">
      <c r="A73" s="102">
        <v>900</v>
      </c>
      <c r="B73" s="112" t="s">
        <v>40</v>
      </c>
      <c r="C73" s="104">
        <f>SUM(C74:C76)</f>
        <v>75000</v>
      </c>
    </row>
    <row r="74" spans="1:3" s="5" customFormat="1" ht="17.25" customHeight="1" thickBot="1">
      <c r="A74" s="373"/>
      <c r="B74" s="374" t="s">
        <v>39</v>
      </c>
      <c r="C74" s="367">
        <v>50000</v>
      </c>
    </row>
    <row r="75" spans="1:3" s="5" customFormat="1" ht="18" customHeight="1">
      <c r="A75" s="105"/>
      <c r="B75" s="126" t="s">
        <v>6</v>
      </c>
      <c r="C75" s="109">
        <v>20000</v>
      </c>
    </row>
    <row r="76" spans="1:3" s="5" customFormat="1" ht="19.5" customHeight="1" thickBot="1">
      <c r="A76" s="105"/>
      <c r="B76" s="133" t="s">
        <v>71</v>
      </c>
      <c r="C76" s="125">
        <v>5000</v>
      </c>
    </row>
    <row r="77" spans="1:3" s="4" customFormat="1" ht="24" customHeight="1" thickBot="1">
      <c r="A77" s="102">
        <v>926</v>
      </c>
      <c r="B77" s="112" t="s">
        <v>41</v>
      </c>
      <c r="C77" s="104">
        <f>SUM(C78:C79)</f>
        <v>555000</v>
      </c>
    </row>
    <row r="78" spans="1:3" s="4" customFormat="1" ht="18" customHeight="1">
      <c r="A78" s="136"/>
      <c r="B78" s="137" t="s">
        <v>38</v>
      </c>
      <c r="C78" s="116">
        <v>11000</v>
      </c>
    </row>
    <row r="79" spans="1:3" s="5" customFormat="1" ht="18" customHeight="1" thickBot="1">
      <c r="A79" s="105"/>
      <c r="B79" s="133" t="s">
        <v>39</v>
      </c>
      <c r="C79" s="125">
        <v>544000</v>
      </c>
    </row>
    <row r="80" spans="1:3" s="5" customFormat="1" ht="30.75" customHeight="1" thickBot="1" thickTop="1">
      <c r="A80" s="772" t="s">
        <v>42</v>
      </c>
      <c r="B80" s="773"/>
      <c r="C80" s="138">
        <f>SUM(C6,C10,C15,C18,C25,C28,C30,C51,C58,C62,C71,C73,C77)</f>
        <v>85241039</v>
      </c>
    </row>
    <row r="81" ht="18.75" thickTop="1"/>
  </sheetData>
  <mergeCells count="14">
    <mergeCell ref="C21:C22"/>
    <mergeCell ref="C26:C27"/>
    <mergeCell ref="C31:C32"/>
    <mergeCell ref="C43:C44"/>
    <mergeCell ref="C48:C49"/>
    <mergeCell ref="A80:B80"/>
    <mergeCell ref="C63:C64"/>
    <mergeCell ref="C69:C70"/>
    <mergeCell ref="C65:C66"/>
    <mergeCell ref="B1:C1"/>
    <mergeCell ref="B2:C2"/>
    <mergeCell ref="C16:C17"/>
    <mergeCell ref="C19:C20"/>
    <mergeCell ref="C8:C9"/>
  </mergeCells>
  <printOptions horizontalCentered="1"/>
  <pageMargins left="0.5905511811023623" right="0.3937007874015748" top="0.5905511811023623" bottom="0" header="0.5118110236220472" footer="0.11811023622047245"/>
  <pageSetup horizontalDpi="300" verticalDpi="300" orientation="portrait" paperSize="9" r:id="rId1"/>
  <headerFooter alignWithMargins="0"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usz7"/>
  <dimension ref="A1:D11"/>
  <sheetViews>
    <sheetView workbookViewId="0" topLeftCell="A1">
      <selection activeCell="C1" sqref="C1"/>
    </sheetView>
  </sheetViews>
  <sheetFormatPr defaultColWidth="9.00390625" defaultRowHeight="12.75"/>
  <cols>
    <col min="1" max="1" width="5.125" style="0" customWidth="1"/>
    <col min="2" max="2" width="37.25390625" style="0" customWidth="1"/>
    <col min="3" max="3" width="37.125" style="0" customWidth="1"/>
    <col min="4" max="4" width="14.625" style="0" customWidth="1"/>
  </cols>
  <sheetData>
    <row r="1" spans="1:4" ht="15.75">
      <c r="A1" s="12"/>
      <c r="B1" s="13"/>
      <c r="C1" s="139"/>
      <c r="D1" s="47" t="s">
        <v>437</v>
      </c>
    </row>
    <row r="2" spans="1:4" ht="15.75">
      <c r="A2" s="12"/>
      <c r="B2" s="13"/>
      <c r="C2" s="139"/>
      <c r="D2" s="47" t="s">
        <v>426</v>
      </c>
    </row>
    <row r="3" spans="1:4" ht="15.75">
      <c r="A3" s="12"/>
      <c r="B3" s="13"/>
      <c r="C3" s="13"/>
      <c r="D3" s="13"/>
    </row>
    <row r="4" spans="1:4" ht="20.25">
      <c r="A4" s="15" t="s">
        <v>77</v>
      </c>
      <c r="B4" s="140"/>
      <c r="C4" s="14"/>
      <c r="D4" s="14"/>
    </row>
    <row r="5" spans="1:4" ht="20.25">
      <c r="A5" s="15" t="s">
        <v>264</v>
      </c>
      <c r="B5" s="15"/>
      <c r="C5" s="14"/>
      <c r="D5" s="14"/>
    </row>
    <row r="6" spans="1:4" ht="19.5" thickBot="1">
      <c r="A6" s="12"/>
      <c r="B6" s="13"/>
      <c r="C6" s="16"/>
      <c r="D6" s="16"/>
    </row>
    <row r="7" spans="1:4" ht="50.25" customHeight="1" thickBot="1">
      <c r="A7" s="169" t="s">
        <v>46</v>
      </c>
      <c r="B7" s="141" t="s">
        <v>78</v>
      </c>
      <c r="C7" s="170" t="s">
        <v>79</v>
      </c>
      <c r="D7" s="171" t="s">
        <v>80</v>
      </c>
    </row>
    <row r="8" spans="1:4" ht="42" customHeight="1">
      <c r="A8" s="172">
        <v>1</v>
      </c>
      <c r="B8" s="362" t="s">
        <v>235</v>
      </c>
      <c r="C8" s="173" t="s">
        <v>129</v>
      </c>
      <c r="D8" s="174">
        <v>670000</v>
      </c>
    </row>
    <row r="9" spans="1:4" ht="70.5" customHeight="1" thickBot="1">
      <c r="A9" s="172">
        <v>2</v>
      </c>
      <c r="B9" s="175" t="s">
        <v>81</v>
      </c>
      <c r="C9" s="176" t="s">
        <v>82</v>
      </c>
      <c r="D9" s="177">
        <v>1145000</v>
      </c>
    </row>
    <row r="10" spans="1:4" ht="28.5" customHeight="1" thickBot="1" thickTop="1">
      <c r="A10" s="178"/>
      <c r="B10" s="867" t="s">
        <v>42</v>
      </c>
      <c r="C10" s="868"/>
      <c r="D10" s="179">
        <f>(SUM(D8:D9))</f>
        <v>1815000</v>
      </c>
    </row>
    <row r="11" spans="1:4" ht="19.5" thickTop="1">
      <c r="A11" s="24"/>
      <c r="B11" s="25"/>
      <c r="C11" s="26"/>
      <c r="D11" s="26"/>
    </row>
  </sheetData>
  <mergeCells count="1">
    <mergeCell ref="B10:C10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usz12"/>
  <dimension ref="A1:E47"/>
  <sheetViews>
    <sheetView workbookViewId="0" topLeftCell="A1">
      <selection activeCell="A4" sqref="A4:E4"/>
    </sheetView>
  </sheetViews>
  <sheetFormatPr defaultColWidth="9.00390625" defaultRowHeight="12.75"/>
  <cols>
    <col min="1" max="1" width="5.00390625" style="390" customWidth="1"/>
    <col min="2" max="2" width="5.875" style="0" customWidth="1"/>
    <col min="3" max="3" width="48.125" style="0" customWidth="1"/>
    <col min="4" max="4" width="24.125" style="0" customWidth="1"/>
    <col min="5" max="5" width="12.125" style="0" customWidth="1"/>
  </cols>
  <sheetData>
    <row r="1" ht="15">
      <c r="E1" s="47" t="s">
        <v>438</v>
      </c>
    </row>
    <row r="2" ht="15">
      <c r="E2" s="47" t="s">
        <v>426</v>
      </c>
    </row>
    <row r="3" ht="8.25" customHeight="1">
      <c r="E3" s="47"/>
    </row>
    <row r="4" spans="1:5" ht="50.25" customHeight="1">
      <c r="A4" s="869" t="s">
        <v>396</v>
      </c>
      <c r="B4" s="869"/>
      <c r="C4" s="869"/>
      <c r="D4" s="869"/>
      <c r="E4" s="869"/>
    </row>
    <row r="5" ht="13.5" thickBot="1"/>
    <row r="6" spans="1:5" ht="42" customHeight="1" thickBot="1">
      <c r="A6" s="448" t="s">
        <v>0</v>
      </c>
      <c r="B6" s="449" t="s">
        <v>102</v>
      </c>
      <c r="C6" s="449" t="s">
        <v>356</v>
      </c>
      <c r="D6" s="467" t="s">
        <v>357</v>
      </c>
      <c r="E6" s="450" t="s">
        <v>373</v>
      </c>
    </row>
    <row r="7" spans="1:5" ht="19.5" customHeight="1" thickBot="1">
      <c r="A7" s="470">
        <v>600</v>
      </c>
      <c r="B7" s="410"/>
      <c r="C7" s="410" t="s">
        <v>133</v>
      </c>
      <c r="D7" s="446"/>
      <c r="E7" s="412">
        <f>SUM(E8)</f>
        <v>160000</v>
      </c>
    </row>
    <row r="8" spans="1:5" ht="15.75" customHeight="1">
      <c r="A8" s="471"/>
      <c r="B8" s="464">
        <v>60016</v>
      </c>
      <c r="C8" s="434" t="s">
        <v>134</v>
      </c>
      <c r="D8" s="443"/>
      <c r="E8" s="456">
        <f>SUM(E9)</f>
        <v>160000</v>
      </c>
    </row>
    <row r="9" spans="1:5" ht="27" customHeight="1" thickBot="1">
      <c r="A9" s="472"/>
      <c r="B9" s="401"/>
      <c r="C9" s="451" t="s">
        <v>358</v>
      </c>
      <c r="D9" s="451" t="s">
        <v>370</v>
      </c>
      <c r="E9" s="452">
        <v>160000</v>
      </c>
    </row>
    <row r="10" spans="1:5" ht="19.5" customHeight="1" thickBot="1">
      <c r="A10" s="470">
        <v>801</v>
      </c>
      <c r="B10" s="410"/>
      <c r="C10" s="410" t="s">
        <v>37</v>
      </c>
      <c r="D10" s="447"/>
      <c r="E10" s="412">
        <f>SUM(E11,E14)</f>
        <v>2589000</v>
      </c>
    </row>
    <row r="11" spans="1:5" ht="17.25" customHeight="1">
      <c r="A11" s="471"/>
      <c r="B11" s="409">
        <v>80104</v>
      </c>
      <c r="C11" s="401" t="s">
        <v>359</v>
      </c>
      <c r="D11" s="451"/>
      <c r="E11" s="452">
        <f>SUM(E12:E13)</f>
        <v>1999000</v>
      </c>
    </row>
    <row r="12" spans="1:5" ht="39" customHeight="1">
      <c r="A12" s="473"/>
      <c r="B12" s="433"/>
      <c r="C12" s="451" t="s">
        <v>397</v>
      </c>
      <c r="D12" s="451" t="s">
        <v>399</v>
      </c>
      <c r="E12" s="452">
        <v>375000</v>
      </c>
    </row>
    <row r="13" spans="1:5" ht="46.5" customHeight="1">
      <c r="A13" s="473"/>
      <c r="B13" s="434"/>
      <c r="C13" s="451" t="s">
        <v>360</v>
      </c>
      <c r="D13" s="469" t="s">
        <v>371</v>
      </c>
      <c r="E13" s="452">
        <v>1624000</v>
      </c>
    </row>
    <row r="14" spans="1:5" ht="19.5" customHeight="1">
      <c r="A14" s="473"/>
      <c r="B14" s="401">
        <v>80110</v>
      </c>
      <c r="C14" s="401" t="s">
        <v>186</v>
      </c>
      <c r="D14" s="451"/>
      <c r="E14" s="452">
        <f>SUM(E15)</f>
        <v>590000</v>
      </c>
    </row>
    <row r="15" spans="1:5" ht="41.25" customHeight="1" thickBot="1">
      <c r="A15" s="472"/>
      <c r="B15" s="401"/>
      <c r="C15" s="451" t="s">
        <v>397</v>
      </c>
      <c r="D15" s="451" t="s">
        <v>361</v>
      </c>
      <c r="E15" s="452">
        <v>590000</v>
      </c>
    </row>
    <row r="16" spans="1:5" ht="19.5" customHeight="1" thickBot="1">
      <c r="A16" s="474">
        <v>851</v>
      </c>
      <c r="B16" s="410"/>
      <c r="C16" s="410" t="s">
        <v>188</v>
      </c>
      <c r="D16" s="447"/>
      <c r="E16" s="412">
        <f>SUM(E17,E19,E22)</f>
        <v>494500</v>
      </c>
    </row>
    <row r="17" spans="1:5" ht="19.5" customHeight="1">
      <c r="A17" s="471"/>
      <c r="B17" s="401">
        <v>85153</v>
      </c>
      <c r="C17" s="451" t="s">
        <v>362</v>
      </c>
      <c r="D17" s="451"/>
      <c r="E17" s="452">
        <f>SUM(E18)</f>
        <v>35000</v>
      </c>
    </row>
    <row r="18" spans="1:5" ht="38.25" customHeight="1">
      <c r="A18" s="473"/>
      <c r="B18" s="401"/>
      <c r="C18" s="451" t="s">
        <v>363</v>
      </c>
      <c r="D18" s="451" t="s">
        <v>389</v>
      </c>
      <c r="E18" s="452">
        <v>35000</v>
      </c>
    </row>
    <row r="19" spans="1:5" ht="19.5" customHeight="1">
      <c r="A19" s="473"/>
      <c r="B19" s="401">
        <v>85154</v>
      </c>
      <c r="C19" s="451" t="s">
        <v>364</v>
      </c>
      <c r="D19" s="451"/>
      <c r="E19" s="452">
        <f>SUM(E20:E21)</f>
        <v>434500</v>
      </c>
    </row>
    <row r="20" spans="1:5" ht="39" customHeight="1">
      <c r="A20" s="473"/>
      <c r="B20" s="460"/>
      <c r="C20" s="451" t="s">
        <v>363</v>
      </c>
      <c r="D20" s="451" t="s">
        <v>388</v>
      </c>
      <c r="E20" s="452">
        <v>336500</v>
      </c>
    </row>
    <row r="21" spans="1:5" ht="51.75" customHeight="1">
      <c r="A21" s="473"/>
      <c r="B21" s="434"/>
      <c r="C21" s="451" t="s">
        <v>365</v>
      </c>
      <c r="D21" s="451" t="s">
        <v>372</v>
      </c>
      <c r="E21" s="452">
        <v>98000</v>
      </c>
    </row>
    <row r="22" spans="1:5" ht="19.5" customHeight="1">
      <c r="A22" s="473"/>
      <c r="B22" s="401">
        <v>85195</v>
      </c>
      <c r="C22" s="451" t="s">
        <v>136</v>
      </c>
      <c r="D22" s="451"/>
      <c r="E22" s="452">
        <f>SUM(E23:E24)</f>
        <v>25000</v>
      </c>
    </row>
    <row r="23" spans="1:5" ht="41.25" customHeight="1">
      <c r="A23" s="473"/>
      <c r="B23" s="460"/>
      <c r="C23" s="451" t="s">
        <v>363</v>
      </c>
      <c r="D23" s="451" t="s">
        <v>389</v>
      </c>
      <c r="E23" s="452">
        <v>23500</v>
      </c>
    </row>
    <row r="24" spans="1:5" ht="54.75" customHeight="1" thickBot="1">
      <c r="A24" s="472"/>
      <c r="B24" s="468"/>
      <c r="C24" s="451" t="s">
        <v>365</v>
      </c>
      <c r="D24" s="451" t="s">
        <v>372</v>
      </c>
      <c r="E24" s="452">
        <v>1500</v>
      </c>
    </row>
    <row r="25" spans="1:5" ht="19.5" customHeight="1" thickBot="1">
      <c r="A25" s="474">
        <v>852</v>
      </c>
      <c r="B25" s="410"/>
      <c r="C25" s="410" t="s">
        <v>122</v>
      </c>
      <c r="D25" s="447"/>
      <c r="E25" s="412">
        <f>SUM(E26)</f>
        <v>18000</v>
      </c>
    </row>
    <row r="26" spans="1:5" ht="19.5" customHeight="1">
      <c r="A26" s="475"/>
      <c r="B26" s="434">
        <v>85295</v>
      </c>
      <c r="C26" s="434" t="s">
        <v>136</v>
      </c>
      <c r="D26" s="465"/>
      <c r="E26" s="456">
        <f>SUM(E27)</f>
        <v>18000</v>
      </c>
    </row>
    <row r="27" spans="1:5" ht="39.75" customHeight="1" thickBot="1">
      <c r="A27" s="476"/>
      <c r="B27" s="462"/>
      <c r="C27" s="463" t="s">
        <v>363</v>
      </c>
      <c r="D27" s="451" t="s">
        <v>389</v>
      </c>
      <c r="E27" s="459">
        <v>18000</v>
      </c>
    </row>
    <row r="28" spans="1:5" ht="19.5" customHeight="1" thickBot="1">
      <c r="A28" s="474">
        <v>854</v>
      </c>
      <c r="B28" s="410"/>
      <c r="C28" s="410" t="s">
        <v>154</v>
      </c>
      <c r="D28" s="447"/>
      <c r="E28" s="412">
        <f>SUM(E29)</f>
        <v>45000</v>
      </c>
    </row>
    <row r="29" spans="1:5" ht="28.5" customHeight="1">
      <c r="A29" s="475"/>
      <c r="B29" s="401">
        <v>85412</v>
      </c>
      <c r="C29" s="451" t="s">
        <v>197</v>
      </c>
      <c r="D29" s="451"/>
      <c r="E29" s="452">
        <f>SUM(E30:E31)</f>
        <v>45000</v>
      </c>
    </row>
    <row r="30" spans="1:5" ht="40.5" customHeight="1">
      <c r="A30" s="477"/>
      <c r="B30" s="460"/>
      <c r="C30" s="451" t="s">
        <v>363</v>
      </c>
      <c r="D30" s="451" t="s">
        <v>389</v>
      </c>
      <c r="E30" s="452">
        <v>12000</v>
      </c>
    </row>
    <row r="31" spans="1:5" ht="53.25" customHeight="1" thickBot="1">
      <c r="A31" s="472"/>
      <c r="B31" s="468"/>
      <c r="C31" s="451" t="s">
        <v>365</v>
      </c>
      <c r="D31" s="451" t="s">
        <v>372</v>
      </c>
      <c r="E31" s="452">
        <v>33000</v>
      </c>
    </row>
    <row r="32" spans="1:5" ht="22.5" customHeight="1" thickBot="1">
      <c r="A32" s="474">
        <v>900</v>
      </c>
      <c r="B32" s="410"/>
      <c r="C32" s="410" t="s">
        <v>40</v>
      </c>
      <c r="D32" s="447"/>
      <c r="E32" s="412">
        <f>SUM(E33)</f>
        <v>120000</v>
      </c>
    </row>
    <row r="33" spans="1:5" ht="20.25" customHeight="1">
      <c r="A33" s="471"/>
      <c r="B33" s="401">
        <v>90013</v>
      </c>
      <c r="C33" s="451" t="s">
        <v>200</v>
      </c>
      <c r="D33" s="451"/>
      <c r="E33" s="452">
        <f>SUM(E34)</f>
        <v>120000</v>
      </c>
    </row>
    <row r="34" spans="1:5" ht="42" customHeight="1" thickBot="1">
      <c r="A34" s="472"/>
      <c r="B34" s="401"/>
      <c r="C34" s="451" t="s">
        <v>363</v>
      </c>
      <c r="D34" s="451" t="s">
        <v>389</v>
      </c>
      <c r="E34" s="452">
        <v>120000</v>
      </c>
    </row>
    <row r="35" spans="1:5" ht="23.25" customHeight="1" thickBot="1">
      <c r="A35" s="474">
        <v>921</v>
      </c>
      <c r="B35" s="410"/>
      <c r="C35" s="410" t="s">
        <v>137</v>
      </c>
      <c r="D35" s="447"/>
      <c r="E35" s="412">
        <f>SUM(E36,E39,E41)</f>
        <v>2220000</v>
      </c>
    </row>
    <row r="36" spans="1:5" ht="17.25" customHeight="1">
      <c r="A36" s="471"/>
      <c r="B36" s="401">
        <v>92105</v>
      </c>
      <c r="C36" s="451" t="s">
        <v>201</v>
      </c>
      <c r="D36" s="451"/>
      <c r="E36" s="452">
        <f>SUM(E37:E38)</f>
        <v>100000</v>
      </c>
    </row>
    <row r="37" spans="1:5" ht="42" customHeight="1">
      <c r="A37" s="473"/>
      <c r="B37" s="460"/>
      <c r="C37" s="451" t="s">
        <v>366</v>
      </c>
      <c r="D37" s="451" t="s">
        <v>390</v>
      </c>
      <c r="E37" s="452">
        <v>35000</v>
      </c>
    </row>
    <row r="38" spans="1:5" ht="41.25" customHeight="1">
      <c r="A38" s="473"/>
      <c r="B38" s="434"/>
      <c r="C38" s="461" t="s">
        <v>363</v>
      </c>
      <c r="D38" s="451" t="s">
        <v>389</v>
      </c>
      <c r="E38" s="457">
        <v>65000</v>
      </c>
    </row>
    <row r="39" spans="1:5" ht="18.75" customHeight="1">
      <c r="A39" s="473"/>
      <c r="B39" s="460">
        <v>92109</v>
      </c>
      <c r="C39" s="461" t="s">
        <v>203</v>
      </c>
      <c r="D39" s="461"/>
      <c r="E39" s="457">
        <f>SUM(E40)</f>
        <v>630000</v>
      </c>
    </row>
    <row r="40" spans="1:5" ht="30.75" customHeight="1">
      <c r="A40" s="473"/>
      <c r="B40" s="460"/>
      <c r="C40" s="461" t="s">
        <v>367</v>
      </c>
      <c r="D40" s="461" t="s">
        <v>368</v>
      </c>
      <c r="E40" s="457">
        <v>630000</v>
      </c>
    </row>
    <row r="41" spans="1:5" ht="21.75" customHeight="1">
      <c r="A41" s="473"/>
      <c r="B41" s="460">
        <v>92116</v>
      </c>
      <c r="C41" s="461" t="s">
        <v>204</v>
      </c>
      <c r="D41" s="461"/>
      <c r="E41" s="457">
        <f>SUM(E42)</f>
        <v>1490000</v>
      </c>
    </row>
    <row r="42" spans="1:5" ht="29.25" customHeight="1" thickBot="1">
      <c r="A42" s="472"/>
      <c r="B42" s="460"/>
      <c r="C42" s="461" t="s">
        <v>367</v>
      </c>
      <c r="D42" s="461" t="s">
        <v>369</v>
      </c>
      <c r="E42" s="457">
        <v>1490000</v>
      </c>
    </row>
    <row r="43" spans="1:5" s="455" customFormat="1" ht="19.5" customHeight="1" thickBot="1">
      <c r="A43" s="470">
        <v>926</v>
      </c>
      <c r="B43" s="410"/>
      <c r="C43" s="410" t="s">
        <v>41</v>
      </c>
      <c r="D43" s="447"/>
      <c r="E43" s="412">
        <f>SUM(E44)</f>
        <v>220000</v>
      </c>
    </row>
    <row r="44" spans="1:5" ht="19.5" customHeight="1">
      <c r="A44" s="475"/>
      <c r="B44" s="433">
        <v>92605</v>
      </c>
      <c r="C44" s="433" t="s">
        <v>205</v>
      </c>
      <c r="D44" s="466"/>
      <c r="E44" s="458">
        <f>SUM(E45)</f>
        <v>220000</v>
      </c>
    </row>
    <row r="45" spans="1:5" ht="40.5" customHeight="1" thickBot="1">
      <c r="A45" s="476"/>
      <c r="B45" s="462"/>
      <c r="C45" s="463" t="s">
        <v>363</v>
      </c>
      <c r="D45" s="461" t="s">
        <v>389</v>
      </c>
      <c r="E45" s="459">
        <v>220000</v>
      </c>
    </row>
    <row r="46" spans="1:5" ht="19.5" customHeight="1" thickBot="1">
      <c r="A46" s="478"/>
      <c r="B46" s="441"/>
      <c r="C46" s="479" t="s">
        <v>42</v>
      </c>
      <c r="D46" s="576"/>
      <c r="E46" s="480">
        <f>SUM(E7,E10,E16,E25,E28,E32,E35,E43,)</f>
        <v>5866500</v>
      </c>
    </row>
    <row r="47" ht="12.75">
      <c r="E47" s="455"/>
    </row>
  </sheetData>
  <mergeCells count="1">
    <mergeCell ref="A4:E4"/>
  </mergeCells>
  <printOptions/>
  <pageMargins left="0.5905511811023623" right="0.1968503937007874" top="0.3937007874015748" bottom="0.5905511811023623" header="0.5118110236220472" footer="0.31496062992125984"/>
  <pageSetup horizontalDpi="600" verticalDpi="600" orientation="portrait" paperSize="9" r:id="rId1"/>
  <headerFooter alignWithMargins="0">
    <oddFooter>&amp;CStrona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usz10"/>
  <dimension ref="A1:T38"/>
  <sheetViews>
    <sheetView workbookViewId="0" topLeftCell="A1">
      <selection activeCell="E12" sqref="E12"/>
    </sheetView>
  </sheetViews>
  <sheetFormatPr defaultColWidth="9.00390625" defaultRowHeight="12.75"/>
  <cols>
    <col min="2" max="2" width="26.375" style="0" customWidth="1"/>
    <col min="3" max="3" width="11.375" style="0" customWidth="1"/>
    <col min="4" max="4" width="13.125" style="0" customWidth="1"/>
    <col min="5" max="5" width="12.375" style="0" customWidth="1"/>
    <col min="6" max="8" width="11.125" style="0" customWidth="1"/>
    <col min="9" max="9" width="16.375" style="0" customWidth="1"/>
    <col min="10" max="11" width="12.375" style="0" customWidth="1"/>
    <col min="12" max="12" width="14.25390625" style="0" customWidth="1"/>
    <col min="13" max="15" width="12.375" style="0" customWidth="1"/>
    <col min="16" max="16" width="10.00390625" style="0" customWidth="1"/>
    <col min="17" max="17" width="15.00390625" style="0" customWidth="1"/>
    <col min="18" max="18" width="15.625" style="0" customWidth="1"/>
    <col min="19" max="19" width="14.875" style="0" customWidth="1"/>
    <col min="20" max="20" width="10.75390625" style="0" customWidth="1"/>
  </cols>
  <sheetData>
    <row r="1" spans="1:20" ht="15.75" customHeight="1">
      <c r="A1" s="10"/>
      <c r="B1" s="10"/>
      <c r="C1" s="11"/>
      <c r="D1" s="11"/>
      <c r="E1" s="11"/>
      <c r="F1" s="11"/>
      <c r="G1" s="11"/>
      <c r="H1" s="11"/>
      <c r="I1" s="11"/>
      <c r="J1" s="11"/>
      <c r="K1" s="11"/>
      <c r="L1" s="47"/>
      <c r="M1" s="11"/>
      <c r="N1" s="11"/>
      <c r="O1" s="11"/>
      <c r="P1" s="11"/>
      <c r="T1" s="717" t="s">
        <v>439</v>
      </c>
    </row>
    <row r="2" spans="1:20" ht="17.25" customHeight="1">
      <c r="A2" s="10"/>
      <c r="B2" s="718" t="s">
        <v>425</v>
      </c>
      <c r="C2" s="11"/>
      <c r="D2" s="11"/>
      <c r="E2" s="11"/>
      <c r="F2" s="11"/>
      <c r="G2" s="11"/>
      <c r="H2" s="11"/>
      <c r="I2" s="11"/>
      <c r="J2" s="11"/>
      <c r="K2" s="11"/>
      <c r="L2" s="47"/>
      <c r="M2" s="11"/>
      <c r="N2" s="11"/>
      <c r="O2" s="11"/>
      <c r="P2" s="11"/>
      <c r="T2" s="717" t="s">
        <v>426</v>
      </c>
    </row>
    <row r="3" ht="13.5" thickBot="1"/>
    <row r="4" spans="1:20" s="609" customFormat="1" ht="15.75" thickTop="1">
      <c r="A4" s="870" t="s">
        <v>400</v>
      </c>
      <c r="B4" s="872" t="s">
        <v>401</v>
      </c>
      <c r="C4" s="874" t="s">
        <v>402</v>
      </c>
      <c r="D4" s="875"/>
      <c r="E4" s="875"/>
      <c r="F4" s="875"/>
      <c r="G4" s="875"/>
      <c r="H4" s="876"/>
      <c r="I4" s="874" t="s">
        <v>403</v>
      </c>
      <c r="J4" s="875"/>
      <c r="K4" s="875"/>
      <c r="L4" s="875"/>
      <c r="M4" s="876"/>
      <c r="N4" s="892" t="s">
        <v>404</v>
      </c>
      <c r="O4" s="880" t="s">
        <v>405</v>
      </c>
      <c r="P4" s="719"/>
      <c r="Q4" s="895" t="s">
        <v>406</v>
      </c>
      <c r="R4" s="877" t="s">
        <v>407</v>
      </c>
      <c r="S4" s="877" t="s">
        <v>408</v>
      </c>
      <c r="T4" s="880" t="s">
        <v>409</v>
      </c>
    </row>
    <row r="5" spans="1:20" s="609" customFormat="1" ht="15">
      <c r="A5" s="871"/>
      <c r="B5" s="873"/>
      <c r="C5" s="883" t="s">
        <v>410</v>
      </c>
      <c r="D5" s="884"/>
      <c r="E5" s="885"/>
      <c r="F5" s="886" t="s">
        <v>411</v>
      </c>
      <c r="G5" s="887"/>
      <c r="H5" s="888"/>
      <c r="I5" s="886" t="s">
        <v>412</v>
      </c>
      <c r="J5" s="887"/>
      <c r="K5" s="889" t="s">
        <v>411</v>
      </c>
      <c r="L5" s="890"/>
      <c r="M5" s="891"/>
      <c r="N5" s="893"/>
      <c r="O5" s="881"/>
      <c r="P5" s="720"/>
      <c r="Q5" s="896"/>
      <c r="R5" s="878"/>
      <c r="S5" s="878"/>
      <c r="T5" s="881"/>
    </row>
    <row r="6" spans="1:20" s="609" customFormat="1" ht="45.75" thickBot="1">
      <c r="A6" s="871"/>
      <c r="B6" s="873"/>
      <c r="C6" s="721" t="s">
        <v>413</v>
      </c>
      <c r="D6" s="722" t="s">
        <v>414</v>
      </c>
      <c r="E6" s="723" t="s">
        <v>415</v>
      </c>
      <c r="F6" s="724" t="s">
        <v>413</v>
      </c>
      <c r="G6" s="725" t="s">
        <v>414</v>
      </c>
      <c r="H6" s="726" t="s">
        <v>415</v>
      </c>
      <c r="I6" s="727" t="s">
        <v>414</v>
      </c>
      <c r="J6" s="728" t="s">
        <v>415</v>
      </c>
      <c r="K6" s="721" t="s">
        <v>413</v>
      </c>
      <c r="L6" s="725" t="s">
        <v>414</v>
      </c>
      <c r="M6" s="723" t="s">
        <v>415</v>
      </c>
      <c r="N6" s="894"/>
      <c r="O6" s="882"/>
      <c r="P6" s="729"/>
      <c r="Q6" s="897"/>
      <c r="R6" s="879"/>
      <c r="S6" s="879"/>
      <c r="T6" s="882"/>
    </row>
    <row r="7" spans="1:20" s="609" customFormat="1" ht="19.5" customHeight="1" thickBot="1">
      <c r="A7" s="730">
        <v>1</v>
      </c>
      <c r="B7" s="731">
        <v>2</v>
      </c>
      <c r="C7" s="732">
        <v>3</v>
      </c>
      <c r="D7" s="731">
        <v>4</v>
      </c>
      <c r="E7" s="733">
        <v>5</v>
      </c>
      <c r="F7" s="732">
        <v>6</v>
      </c>
      <c r="G7" s="734">
        <v>7</v>
      </c>
      <c r="H7" s="735">
        <v>8</v>
      </c>
      <c r="I7" s="731">
        <v>9</v>
      </c>
      <c r="J7" s="733">
        <v>10</v>
      </c>
      <c r="K7" s="732">
        <v>11</v>
      </c>
      <c r="L7" s="735">
        <v>12</v>
      </c>
      <c r="M7" s="731">
        <v>13</v>
      </c>
      <c r="N7" s="736">
        <v>14</v>
      </c>
      <c r="O7" s="737">
        <v>15</v>
      </c>
      <c r="P7" s="731"/>
      <c r="Q7" s="730">
        <v>16</v>
      </c>
      <c r="R7" s="731">
        <v>17</v>
      </c>
      <c r="S7" s="737">
        <v>18</v>
      </c>
      <c r="T7" s="737">
        <v>19</v>
      </c>
    </row>
    <row r="8" spans="1:20" s="609" customFormat="1" ht="30" customHeight="1" thickBot="1">
      <c r="A8" s="591">
        <v>2004</v>
      </c>
      <c r="B8" s="592" t="s">
        <v>416</v>
      </c>
      <c r="C8" s="593" t="s">
        <v>417</v>
      </c>
      <c r="D8" s="594">
        <v>4500000</v>
      </c>
      <c r="E8" s="595"/>
      <c r="F8" s="593" t="s">
        <v>417</v>
      </c>
      <c r="G8" s="596" t="s">
        <v>417</v>
      </c>
      <c r="H8" s="597" t="s">
        <v>417</v>
      </c>
      <c r="I8" s="598">
        <v>13200000</v>
      </c>
      <c r="J8" s="599"/>
      <c r="K8" s="593" t="s">
        <v>417</v>
      </c>
      <c r="L8" s="600" t="s">
        <v>417</v>
      </c>
      <c r="M8" s="601" t="s">
        <v>417</v>
      </c>
      <c r="N8" s="602"/>
      <c r="O8" s="603"/>
      <c r="P8" s="604"/>
      <c r="Q8" s="605">
        <v>84944387</v>
      </c>
      <c r="R8" s="606">
        <f>D8+I8+N8+O8</f>
        <v>17700000</v>
      </c>
      <c r="S8" s="607" t="s">
        <v>417</v>
      </c>
      <c r="T8" s="608">
        <f>R8/Q8*100</f>
        <v>20.837162554366305</v>
      </c>
    </row>
    <row r="9" spans="1:20" s="609" customFormat="1" ht="30" customHeight="1">
      <c r="A9" s="898">
        <v>2005</v>
      </c>
      <c r="B9" s="609" t="s">
        <v>418</v>
      </c>
      <c r="C9" s="610"/>
      <c r="D9" s="611">
        <f>D8</f>
        <v>4500000</v>
      </c>
      <c r="E9" s="612">
        <f>E8</f>
        <v>0</v>
      </c>
      <c r="F9" s="610"/>
      <c r="G9" s="613"/>
      <c r="H9" s="614"/>
      <c r="I9" s="615">
        <f>I8</f>
        <v>13200000</v>
      </c>
      <c r="J9" s="616">
        <f>J8</f>
        <v>0</v>
      </c>
      <c r="K9" s="610"/>
      <c r="L9" s="617">
        <v>5000000</v>
      </c>
      <c r="M9" s="618"/>
      <c r="N9" s="617"/>
      <c r="O9" s="619">
        <f>O8</f>
        <v>0</v>
      </c>
      <c r="P9" s="620"/>
      <c r="Q9" s="621">
        <v>85241039</v>
      </c>
      <c r="R9" s="622">
        <f>G9+L9</f>
        <v>5000000</v>
      </c>
      <c r="S9" s="623">
        <f>Q9*0.15</f>
        <v>12786155.85</v>
      </c>
      <c r="T9" s="624" t="s">
        <v>417</v>
      </c>
    </row>
    <row r="10" spans="1:20" s="609" customFormat="1" ht="30" customHeight="1">
      <c r="A10" s="900"/>
      <c r="B10" s="625" t="s">
        <v>419</v>
      </c>
      <c r="C10" s="626">
        <f aca="true" t="shared" si="0" ref="C10:O10">SUM(C11:C14)</f>
        <v>0</v>
      </c>
      <c r="D10" s="627">
        <f t="shared" si="0"/>
        <v>750000</v>
      </c>
      <c r="E10" s="627">
        <f t="shared" si="0"/>
        <v>0</v>
      </c>
      <c r="F10" s="626">
        <f>SUM(F11:F14)</f>
        <v>0</v>
      </c>
      <c r="G10" s="629">
        <f t="shared" si="0"/>
        <v>0</v>
      </c>
      <c r="H10" s="630">
        <f>SUM(H11:H14)</f>
        <v>0</v>
      </c>
      <c r="I10" s="631">
        <f t="shared" si="0"/>
        <v>2000000</v>
      </c>
      <c r="J10" s="630">
        <f t="shared" si="0"/>
        <v>0</v>
      </c>
      <c r="K10" s="626">
        <f>SUM(K11:K14)</f>
        <v>0</v>
      </c>
      <c r="L10" s="627">
        <f t="shared" si="0"/>
        <v>0</v>
      </c>
      <c r="M10" s="628">
        <f t="shared" si="0"/>
        <v>0</v>
      </c>
      <c r="N10" s="628">
        <f t="shared" si="0"/>
        <v>0</v>
      </c>
      <c r="O10" s="632">
        <f t="shared" si="0"/>
        <v>0</v>
      </c>
      <c r="P10" s="627"/>
      <c r="Q10" s="633" t="s">
        <v>417</v>
      </c>
      <c r="R10" s="634">
        <f>D10+G10+I10+L10+N10+O10</f>
        <v>2750000</v>
      </c>
      <c r="S10" s="635" t="s">
        <v>417</v>
      </c>
      <c r="T10" s="624" t="s">
        <v>417</v>
      </c>
    </row>
    <row r="11" spans="1:20" s="609" customFormat="1" ht="30" customHeight="1">
      <c r="A11" s="900"/>
      <c r="B11" s="625" t="s">
        <v>420</v>
      </c>
      <c r="C11" s="636"/>
      <c r="D11" s="637">
        <v>360000</v>
      </c>
      <c r="E11" s="638"/>
      <c r="F11" s="636"/>
      <c r="G11" s="639"/>
      <c r="H11" s="640"/>
      <c r="I11" s="641"/>
      <c r="J11" s="640"/>
      <c r="K11" s="636"/>
      <c r="L11" s="637"/>
      <c r="M11" s="638"/>
      <c r="N11" s="642"/>
      <c r="O11" s="643"/>
      <c r="P11" s="642"/>
      <c r="Q11" s="633" t="s">
        <v>417</v>
      </c>
      <c r="R11" s="634">
        <f>D11+G11+I11+L11+N11+O11</f>
        <v>360000</v>
      </c>
      <c r="S11" s="635" t="s">
        <v>417</v>
      </c>
      <c r="T11" s="644">
        <f>(R8+R9-R11)/Q9*100</f>
        <v>26.208033433285582</v>
      </c>
    </row>
    <row r="12" spans="1:20" s="609" customFormat="1" ht="30" customHeight="1">
      <c r="A12" s="900"/>
      <c r="B12" s="625" t="s">
        <v>421</v>
      </c>
      <c r="C12" s="636"/>
      <c r="D12" s="637"/>
      <c r="E12" s="638"/>
      <c r="F12" s="636"/>
      <c r="G12" s="639"/>
      <c r="H12" s="640"/>
      <c r="I12" s="641"/>
      <c r="J12" s="640"/>
      <c r="K12" s="636"/>
      <c r="L12" s="637"/>
      <c r="M12" s="638"/>
      <c r="N12" s="642"/>
      <c r="O12" s="643"/>
      <c r="P12" s="642"/>
      <c r="Q12" s="633" t="s">
        <v>417</v>
      </c>
      <c r="R12" s="634">
        <f>D12+G12+I12+L12+N12+O12</f>
        <v>0</v>
      </c>
      <c r="S12" s="635" t="s">
        <v>417</v>
      </c>
      <c r="T12" s="644">
        <f>(R8+R9-R11-R12)/Q9*100</f>
        <v>26.208033433285582</v>
      </c>
    </row>
    <row r="13" spans="1:20" s="609" customFormat="1" ht="30" customHeight="1">
      <c r="A13" s="900"/>
      <c r="B13" s="625" t="s">
        <v>422</v>
      </c>
      <c r="C13" s="636"/>
      <c r="D13" s="637">
        <v>390000</v>
      </c>
      <c r="E13" s="638"/>
      <c r="F13" s="636"/>
      <c r="G13" s="639"/>
      <c r="H13" s="640"/>
      <c r="I13" s="641">
        <v>2000000</v>
      </c>
      <c r="J13" s="640"/>
      <c r="K13" s="636"/>
      <c r="L13" s="637"/>
      <c r="M13" s="638"/>
      <c r="N13" s="642"/>
      <c r="O13" s="643"/>
      <c r="P13" s="642"/>
      <c r="Q13" s="633" t="s">
        <v>417</v>
      </c>
      <c r="R13" s="634">
        <f>D13+G13+I13+L13+N13+O13</f>
        <v>2390000</v>
      </c>
      <c r="S13" s="635" t="s">
        <v>417</v>
      </c>
      <c r="T13" s="644">
        <f>(R8+R9-R11-R12-R13)/Q9*100</f>
        <v>23.404219650584036</v>
      </c>
    </row>
    <row r="14" spans="1:20" s="609" customFormat="1" ht="30" customHeight="1">
      <c r="A14" s="900"/>
      <c r="B14" s="625" t="s">
        <v>423</v>
      </c>
      <c r="C14" s="636"/>
      <c r="D14" s="637"/>
      <c r="E14" s="638"/>
      <c r="F14" s="636"/>
      <c r="G14" s="639"/>
      <c r="H14" s="640"/>
      <c r="I14" s="641"/>
      <c r="J14" s="640"/>
      <c r="K14" s="636"/>
      <c r="L14" s="637"/>
      <c r="M14" s="638"/>
      <c r="N14" s="642"/>
      <c r="O14" s="643"/>
      <c r="P14" s="642"/>
      <c r="Q14" s="633" t="s">
        <v>417</v>
      </c>
      <c r="R14" s="634">
        <f>D14+G14+I14+L14+N14+O14</f>
        <v>0</v>
      </c>
      <c r="S14" s="635" t="s">
        <v>417</v>
      </c>
      <c r="T14" s="644">
        <f>(R8+R9-R11-R12-R13-R14)/Q9*100</f>
        <v>23.404219650584036</v>
      </c>
    </row>
    <row r="15" spans="1:20" s="609" customFormat="1" ht="30" customHeight="1">
      <c r="A15" s="900"/>
      <c r="B15" s="625" t="s">
        <v>424</v>
      </c>
      <c r="C15" s="626">
        <f aca="true" t="shared" si="1" ref="C15:K15">SUM(C16:C19)</f>
        <v>0</v>
      </c>
      <c r="D15" s="627">
        <f t="shared" si="1"/>
        <v>120000</v>
      </c>
      <c r="E15" s="628">
        <f t="shared" si="1"/>
        <v>0</v>
      </c>
      <c r="F15" s="626">
        <f t="shared" si="1"/>
        <v>0</v>
      </c>
      <c r="G15" s="629">
        <f t="shared" si="1"/>
        <v>0</v>
      </c>
      <c r="H15" s="628">
        <f t="shared" si="1"/>
        <v>0</v>
      </c>
      <c r="I15" s="627">
        <f t="shared" si="1"/>
        <v>900000</v>
      </c>
      <c r="J15" s="628">
        <f t="shared" si="1"/>
        <v>0</v>
      </c>
      <c r="K15" s="626">
        <f t="shared" si="1"/>
        <v>0</v>
      </c>
      <c r="L15" s="635" t="s">
        <v>417</v>
      </c>
      <c r="M15" s="645" t="s">
        <v>417</v>
      </c>
      <c r="N15" s="646" t="s">
        <v>417</v>
      </c>
      <c r="O15" s="647" t="s">
        <v>417</v>
      </c>
      <c r="P15" s="648"/>
      <c r="Q15" s="633" t="s">
        <v>417</v>
      </c>
      <c r="R15" s="634">
        <f>D15+G15</f>
        <v>120000</v>
      </c>
      <c r="S15" s="649">
        <f>(R10+R15)/Q9*100</f>
        <v>3.366922826926124</v>
      </c>
      <c r="T15" s="624" t="s">
        <v>417</v>
      </c>
    </row>
    <row r="16" spans="1:20" s="609" customFormat="1" ht="30" customHeight="1">
      <c r="A16" s="900"/>
      <c r="B16" s="625" t="s">
        <v>420</v>
      </c>
      <c r="C16" s="636"/>
      <c r="D16" s="637">
        <v>32000</v>
      </c>
      <c r="E16" s="638"/>
      <c r="F16" s="636"/>
      <c r="G16" s="639"/>
      <c r="H16" s="640"/>
      <c r="I16" s="650"/>
      <c r="J16" s="651"/>
      <c r="K16" s="636"/>
      <c r="L16" s="646"/>
      <c r="M16" s="652"/>
      <c r="N16" s="646" t="s">
        <v>417</v>
      </c>
      <c r="O16" s="647" t="s">
        <v>417</v>
      </c>
      <c r="P16" s="648"/>
      <c r="Q16" s="633" t="s">
        <v>417</v>
      </c>
      <c r="R16" s="634">
        <f>D16+G16</f>
        <v>32000</v>
      </c>
      <c r="S16" s="653">
        <f>R10+R15</f>
        <v>2870000</v>
      </c>
      <c r="T16" s="624" t="s">
        <v>417</v>
      </c>
    </row>
    <row r="17" spans="1:20" s="609" customFormat="1" ht="30" customHeight="1">
      <c r="A17" s="900"/>
      <c r="B17" s="625" t="s">
        <v>421</v>
      </c>
      <c r="C17" s="636"/>
      <c r="D17" s="637">
        <v>32000</v>
      </c>
      <c r="E17" s="638"/>
      <c r="F17" s="636"/>
      <c r="G17" s="639"/>
      <c r="H17" s="640"/>
      <c r="I17" s="650"/>
      <c r="J17" s="651"/>
      <c r="K17" s="636"/>
      <c r="L17" s="646"/>
      <c r="M17" s="652"/>
      <c r="N17" s="646" t="s">
        <v>417</v>
      </c>
      <c r="O17" s="647" t="s">
        <v>417</v>
      </c>
      <c r="P17" s="648"/>
      <c r="Q17" s="633" t="s">
        <v>417</v>
      </c>
      <c r="R17" s="634">
        <f>D17+G17</f>
        <v>32000</v>
      </c>
      <c r="S17" s="654" t="s">
        <v>417</v>
      </c>
      <c r="T17" s="624" t="s">
        <v>417</v>
      </c>
    </row>
    <row r="18" spans="1:20" s="609" customFormat="1" ht="30" customHeight="1">
      <c r="A18" s="900"/>
      <c r="B18" s="625" t="s">
        <v>422</v>
      </c>
      <c r="C18" s="636"/>
      <c r="D18" s="637">
        <v>28000</v>
      </c>
      <c r="E18" s="638"/>
      <c r="F18" s="636"/>
      <c r="G18" s="639"/>
      <c r="H18" s="640"/>
      <c r="I18" s="650">
        <v>420000</v>
      </c>
      <c r="J18" s="651"/>
      <c r="K18" s="636"/>
      <c r="L18" s="646">
        <v>150000</v>
      </c>
      <c r="M18" s="652"/>
      <c r="N18" s="646" t="s">
        <v>417</v>
      </c>
      <c r="O18" s="647" t="s">
        <v>417</v>
      </c>
      <c r="P18" s="648"/>
      <c r="Q18" s="633" t="s">
        <v>417</v>
      </c>
      <c r="R18" s="634">
        <f>D18+G18</f>
        <v>28000</v>
      </c>
      <c r="S18" s="654" t="s">
        <v>417</v>
      </c>
      <c r="T18" s="624" t="s">
        <v>417</v>
      </c>
    </row>
    <row r="19" spans="1:20" s="609" customFormat="1" ht="30" customHeight="1">
      <c r="A19" s="900"/>
      <c r="B19" s="625" t="s">
        <v>423</v>
      </c>
      <c r="C19" s="636"/>
      <c r="D19" s="637">
        <v>28000</v>
      </c>
      <c r="E19" s="638"/>
      <c r="F19" s="636"/>
      <c r="G19" s="639"/>
      <c r="H19" s="640"/>
      <c r="I19" s="650">
        <v>480000</v>
      </c>
      <c r="J19" s="651"/>
      <c r="K19" s="636"/>
      <c r="L19" s="646"/>
      <c r="M19" s="652"/>
      <c r="N19" s="646" t="s">
        <v>417</v>
      </c>
      <c r="O19" s="647" t="s">
        <v>417</v>
      </c>
      <c r="P19" s="648"/>
      <c r="Q19" s="633" t="s">
        <v>417</v>
      </c>
      <c r="R19" s="634">
        <f>D19+G19</f>
        <v>28000</v>
      </c>
      <c r="S19" s="654" t="s">
        <v>417</v>
      </c>
      <c r="T19" s="624" t="s">
        <v>417</v>
      </c>
    </row>
    <row r="20" spans="1:20" s="609" customFormat="1" ht="30" customHeight="1" thickBot="1">
      <c r="A20" s="901"/>
      <c r="B20" s="655" t="s">
        <v>416</v>
      </c>
      <c r="C20" s="656" t="s">
        <v>417</v>
      </c>
      <c r="D20" s="657">
        <f>D8-D10</f>
        <v>3750000</v>
      </c>
      <c r="E20" s="658">
        <f>E9-E10</f>
        <v>0</v>
      </c>
      <c r="F20" s="656" t="s">
        <v>417</v>
      </c>
      <c r="G20" s="659">
        <f>G9-G10</f>
        <v>0</v>
      </c>
      <c r="H20" s="660">
        <f>H9-H10</f>
        <v>0</v>
      </c>
      <c r="I20" s="661">
        <f>I8-I10</f>
        <v>11200000</v>
      </c>
      <c r="J20" s="660">
        <f>J8-J10</f>
        <v>0</v>
      </c>
      <c r="K20" s="656" t="s">
        <v>417</v>
      </c>
      <c r="L20" s="657">
        <f>L9-L10</f>
        <v>5000000</v>
      </c>
      <c r="M20" s="658">
        <f>M9-M10</f>
        <v>0</v>
      </c>
      <c r="N20" s="657">
        <f>N8+N9-N10</f>
        <v>0</v>
      </c>
      <c r="O20" s="662">
        <f>O8-O10</f>
        <v>0</v>
      </c>
      <c r="P20" s="663"/>
      <c r="Q20" s="664" t="s">
        <v>417</v>
      </c>
      <c r="R20" s="606">
        <f>D20+G20+I20+L20+N20+O20</f>
        <v>19950000</v>
      </c>
      <c r="S20" s="665" t="s">
        <v>417</v>
      </c>
      <c r="T20" s="666">
        <f>R20/Q9*100</f>
        <v>23.404219650584036</v>
      </c>
    </row>
    <row r="21" spans="1:20" s="609" customFormat="1" ht="30" customHeight="1">
      <c r="A21" s="900">
        <v>2006</v>
      </c>
      <c r="B21" s="609" t="s">
        <v>419</v>
      </c>
      <c r="C21" s="667" t="s">
        <v>417</v>
      </c>
      <c r="D21" s="668">
        <v>750000</v>
      </c>
      <c r="E21" s="669"/>
      <c r="F21" s="667" t="s">
        <v>417</v>
      </c>
      <c r="G21" s="670"/>
      <c r="H21" s="614"/>
      <c r="I21" s="671">
        <v>2300000</v>
      </c>
      <c r="J21" s="614"/>
      <c r="K21" s="667" t="s">
        <v>417</v>
      </c>
      <c r="L21" s="617"/>
      <c r="M21" s="669"/>
      <c r="N21" s="672"/>
      <c r="O21" s="673"/>
      <c r="P21" s="674"/>
      <c r="Q21" s="675">
        <v>86000000</v>
      </c>
      <c r="R21" s="634">
        <f>D21+G21+I21+L21+N21+O21</f>
        <v>3050000</v>
      </c>
      <c r="S21" s="676" t="s">
        <v>417</v>
      </c>
      <c r="T21" s="677" t="s">
        <v>417</v>
      </c>
    </row>
    <row r="22" spans="1:20" s="609" customFormat="1" ht="30" customHeight="1">
      <c r="A22" s="871"/>
      <c r="B22" s="625" t="s">
        <v>424</v>
      </c>
      <c r="C22" s="678" t="s">
        <v>417</v>
      </c>
      <c r="D22" s="637">
        <v>93000</v>
      </c>
      <c r="E22" s="638"/>
      <c r="F22" s="678" t="s">
        <v>417</v>
      </c>
      <c r="G22" s="639"/>
      <c r="H22" s="640"/>
      <c r="I22" s="650">
        <v>700000</v>
      </c>
      <c r="J22" s="651"/>
      <c r="K22" s="678" t="s">
        <v>417</v>
      </c>
      <c r="L22" s="637">
        <v>420000</v>
      </c>
      <c r="M22" s="638"/>
      <c r="N22" s="679" t="s">
        <v>417</v>
      </c>
      <c r="O22" s="680" t="s">
        <v>417</v>
      </c>
      <c r="P22" s="635"/>
      <c r="Q22" s="633" t="s">
        <v>417</v>
      </c>
      <c r="R22" s="634">
        <f>D22+G22</f>
        <v>93000</v>
      </c>
      <c r="S22" s="681">
        <f>(R21+R22)/Q21*100</f>
        <v>3.654651162790698</v>
      </c>
      <c r="T22" s="624" t="s">
        <v>417</v>
      </c>
    </row>
    <row r="23" spans="1:20" s="609" customFormat="1" ht="30" customHeight="1" thickBot="1">
      <c r="A23" s="871"/>
      <c r="B23" s="682" t="s">
        <v>416</v>
      </c>
      <c r="C23" s="667" t="s">
        <v>417</v>
      </c>
      <c r="D23" s="683">
        <f>D20-D21</f>
        <v>3000000</v>
      </c>
      <c r="E23" s="684">
        <f>E20-E21</f>
        <v>0</v>
      </c>
      <c r="F23" s="667" t="s">
        <v>417</v>
      </c>
      <c r="G23" s="685">
        <f>G20-G21</f>
        <v>0</v>
      </c>
      <c r="H23" s="686">
        <f>H20-H21</f>
        <v>0</v>
      </c>
      <c r="I23" s="661">
        <f aca="true" t="shared" si="2" ref="I23:O23">I20-I21</f>
        <v>8900000</v>
      </c>
      <c r="J23" s="686">
        <f t="shared" si="2"/>
        <v>0</v>
      </c>
      <c r="K23" s="667" t="s">
        <v>417</v>
      </c>
      <c r="L23" s="687">
        <f t="shared" si="2"/>
        <v>5000000</v>
      </c>
      <c r="M23" s="684">
        <f t="shared" si="2"/>
        <v>0</v>
      </c>
      <c r="N23" s="688">
        <f t="shared" si="2"/>
        <v>0</v>
      </c>
      <c r="O23" s="689">
        <f t="shared" si="2"/>
        <v>0</v>
      </c>
      <c r="P23" s="683"/>
      <c r="Q23" s="690" t="s">
        <v>417</v>
      </c>
      <c r="R23" s="606">
        <f>D23+G23+I23+L23+N23+O23</f>
        <v>16900000</v>
      </c>
      <c r="S23" s="623">
        <f>R21+R22</f>
        <v>3143000</v>
      </c>
      <c r="T23" s="691">
        <f>R23/Q21*100</f>
        <v>19.651162790697676</v>
      </c>
    </row>
    <row r="24" spans="1:20" s="609" customFormat="1" ht="30" customHeight="1">
      <c r="A24" s="898">
        <v>2007</v>
      </c>
      <c r="B24" s="692" t="s">
        <v>419</v>
      </c>
      <c r="C24" s="693" t="s">
        <v>417</v>
      </c>
      <c r="D24" s="694">
        <v>750000</v>
      </c>
      <c r="E24" s="695"/>
      <c r="F24" s="693" t="s">
        <v>417</v>
      </c>
      <c r="G24" s="696"/>
      <c r="H24" s="697"/>
      <c r="I24" s="698">
        <v>2600000</v>
      </c>
      <c r="J24" s="697"/>
      <c r="K24" s="693" t="s">
        <v>417</v>
      </c>
      <c r="L24" s="694"/>
      <c r="M24" s="695"/>
      <c r="N24" s="699"/>
      <c r="O24" s="700"/>
      <c r="P24" s="699"/>
      <c r="Q24" s="675">
        <v>87000000</v>
      </c>
      <c r="R24" s="634">
        <f>D24+G24+I24+L24+N24+O24</f>
        <v>3350000</v>
      </c>
      <c r="S24" s="701" t="s">
        <v>417</v>
      </c>
      <c r="T24" s="702" t="s">
        <v>417</v>
      </c>
    </row>
    <row r="25" spans="1:20" s="609" customFormat="1" ht="30" customHeight="1">
      <c r="A25" s="871"/>
      <c r="B25" s="609" t="s">
        <v>424</v>
      </c>
      <c r="C25" s="667" t="s">
        <v>417</v>
      </c>
      <c r="D25" s="668">
        <v>70000</v>
      </c>
      <c r="E25" s="669"/>
      <c r="F25" s="667" t="s">
        <v>417</v>
      </c>
      <c r="G25" s="670"/>
      <c r="H25" s="614"/>
      <c r="I25" s="703">
        <v>550000</v>
      </c>
      <c r="J25" s="704"/>
      <c r="K25" s="667" t="s">
        <v>417</v>
      </c>
      <c r="L25" s="617">
        <v>420000</v>
      </c>
      <c r="M25" s="669"/>
      <c r="N25" s="705" t="s">
        <v>417</v>
      </c>
      <c r="O25" s="706" t="s">
        <v>417</v>
      </c>
      <c r="P25" s="707"/>
      <c r="Q25" s="708" t="s">
        <v>417</v>
      </c>
      <c r="R25" s="634">
        <f>D25+G25</f>
        <v>70000</v>
      </c>
      <c r="S25" s="681">
        <f>(R24+R25)/Q24*100</f>
        <v>3.9310344827586206</v>
      </c>
      <c r="T25" s="677" t="s">
        <v>417</v>
      </c>
    </row>
    <row r="26" spans="1:20" s="609" customFormat="1" ht="30" customHeight="1" thickBot="1">
      <c r="A26" s="899"/>
      <c r="B26" s="655" t="s">
        <v>416</v>
      </c>
      <c r="C26" s="656" t="s">
        <v>417</v>
      </c>
      <c r="D26" s="657">
        <f>D23-D24</f>
        <v>2250000</v>
      </c>
      <c r="E26" s="658">
        <f>E23-E24</f>
        <v>0</v>
      </c>
      <c r="F26" s="656" t="s">
        <v>417</v>
      </c>
      <c r="G26" s="659">
        <f>G23-G24</f>
        <v>0</v>
      </c>
      <c r="H26" s="660">
        <f>H23-H24</f>
        <v>0</v>
      </c>
      <c r="I26" s="661">
        <f aca="true" t="shared" si="3" ref="I26:O26">I23-I24</f>
        <v>6300000</v>
      </c>
      <c r="J26" s="660">
        <f t="shared" si="3"/>
        <v>0</v>
      </c>
      <c r="K26" s="656" t="s">
        <v>417</v>
      </c>
      <c r="L26" s="657">
        <f t="shared" si="3"/>
        <v>5000000</v>
      </c>
      <c r="M26" s="658">
        <f t="shared" si="3"/>
        <v>0</v>
      </c>
      <c r="N26" s="709">
        <f t="shared" si="3"/>
        <v>0</v>
      </c>
      <c r="O26" s="662">
        <f t="shared" si="3"/>
        <v>0</v>
      </c>
      <c r="P26" s="657"/>
      <c r="Q26" s="710" t="s">
        <v>417</v>
      </c>
      <c r="R26" s="606">
        <f>D26+G26+I26+L26+N26+O26</f>
        <v>13550000</v>
      </c>
      <c r="S26" s="711">
        <f>R24+R25</f>
        <v>3420000</v>
      </c>
      <c r="T26" s="666">
        <f>R26/Q24*100</f>
        <v>15.57471264367816</v>
      </c>
    </row>
    <row r="27" spans="1:20" s="609" customFormat="1" ht="30" customHeight="1">
      <c r="A27" s="900">
        <v>2008</v>
      </c>
      <c r="B27" s="609" t="s">
        <v>419</v>
      </c>
      <c r="C27" s="667" t="s">
        <v>417</v>
      </c>
      <c r="D27" s="668">
        <v>750000</v>
      </c>
      <c r="E27" s="669"/>
      <c r="F27" s="667" t="s">
        <v>417</v>
      </c>
      <c r="G27" s="670"/>
      <c r="H27" s="614"/>
      <c r="I27" s="698">
        <v>3100000</v>
      </c>
      <c r="J27" s="614"/>
      <c r="K27" s="667" t="s">
        <v>417</v>
      </c>
      <c r="L27" s="617"/>
      <c r="M27" s="669"/>
      <c r="N27" s="672"/>
      <c r="O27" s="673"/>
      <c r="P27" s="674"/>
      <c r="Q27" s="712">
        <v>88000000</v>
      </c>
      <c r="R27" s="634">
        <f>D27+G27+I27+L27+N27+O27</f>
        <v>3850000</v>
      </c>
      <c r="S27" s="676" t="s">
        <v>417</v>
      </c>
      <c r="T27" s="677" t="s">
        <v>417</v>
      </c>
    </row>
    <row r="28" spans="1:20" s="609" customFormat="1" ht="30" customHeight="1">
      <c r="A28" s="871"/>
      <c r="B28" s="625" t="s">
        <v>424</v>
      </c>
      <c r="C28" s="678" t="s">
        <v>417</v>
      </c>
      <c r="D28" s="637">
        <v>46000</v>
      </c>
      <c r="E28" s="638"/>
      <c r="F28" s="678" t="s">
        <v>417</v>
      </c>
      <c r="G28" s="639"/>
      <c r="H28" s="640"/>
      <c r="I28" s="650">
        <v>350000</v>
      </c>
      <c r="J28" s="651"/>
      <c r="K28" s="678" t="s">
        <v>417</v>
      </c>
      <c r="L28" s="637">
        <v>420000</v>
      </c>
      <c r="M28" s="638"/>
      <c r="N28" s="635" t="s">
        <v>417</v>
      </c>
      <c r="O28" s="680" t="s">
        <v>417</v>
      </c>
      <c r="P28" s="635"/>
      <c r="Q28" s="633" t="s">
        <v>417</v>
      </c>
      <c r="R28" s="634">
        <f>D28+G28</f>
        <v>46000</v>
      </c>
      <c r="S28" s="681">
        <f>(R27+R28)/Q27*100</f>
        <v>4.427272727272728</v>
      </c>
      <c r="T28" s="677" t="s">
        <v>417</v>
      </c>
    </row>
    <row r="29" spans="1:20" s="609" customFormat="1" ht="30" customHeight="1" thickBot="1">
      <c r="A29" s="871"/>
      <c r="B29" s="682" t="s">
        <v>416</v>
      </c>
      <c r="C29" s="667" t="s">
        <v>417</v>
      </c>
      <c r="D29" s="683">
        <f>D26-D27</f>
        <v>1500000</v>
      </c>
      <c r="E29" s="684">
        <f>E26-E27</f>
        <v>0</v>
      </c>
      <c r="F29" s="667" t="s">
        <v>417</v>
      </c>
      <c r="G29" s="685">
        <f>G26-G27</f>
        <v>0</v>
      </c>
      <c r="H29" s="686">
        <f>H26-H27</f>
        <v>0</v>
      </c>
      <c r="I29" s="661">
        <f aca="true" t="shared" si="4" ref="I29:O29">I26-I27</f>
        <v>3200000</v>
      </c>
      <c r="J29" s="686">
        <f t="shared" si="4"/>
        <v>0</v>
      </c>
      <c r="K29" s="667" t="s">
        <v>417</v>
      </c>
      <c r="L29" s="687">
        <f t="shared" si="4"/>
        <v>5000000</v>
      </c>
      <c r="M29" s="684">
        <f t="shared" si="4"/>
        <v>0</v>
      </c>
      <c r="N29" s="688">
        <f t="shared" si="4"/>
        <v>0</v>
      </c>
      <c r="O29" s="662">
        <f t="shared" si="4"/>
        <v>0</v>
      </c>
      <c r="P29" s="663"/>
      <c r="Q29" s="713" t="s">
        <v>417</v>
      </c>
      <c r="R29" s="606">
        <f>D29+G29+I29+L29+N29+O29</f>
        <v>9700000</v>
      </c>
      <c r="S29" s="711">
        <f>R27+R28</f>
        <v>3896000</v>
      </c>
      <c r="T29" s="666">
        <f>R29/Q27*100</f>
        <v>11.022727272727273</v>
      </c>
    </row>
    <row r="30" spans="1:20" s="609" customFormat="1" ht="30" customHeight="1">
      <c r="A30" s="898">
        <v>2009</v>
      </c>
      <c r="B30" s="692" t="s">
        <v>419</v>
      </c>
      <c r="C30" s="693" t="s">
        <v>417</v>
      </c>
      <c r="D30" s="694">
        <v>750000</v>
      </c>
      <c r="E30" s="695"/>
      <c r="F30" s="693" t="s">
        <v>417</v>
      </c>
      <c r="G30" s="696"/>
      <c r="H30" s="697"/>
      <c r="I30" s="698">
        <v>3200000</v>
      </c>
      <c r="J30" s="697"/>
      <c r="K30" s="693" t="s">
        <v>417</v>
      </c>
      <c r="L30" s="694"/>
      <c r="M30" s="695"/>
      <c r="N30" s="699"/>
      <c r="O30" s="700"/>
      <c r="P30" s="699"/>
      <c r="Q30" s="675">
        <v>89000000</v>
      </c>
      <c r="R30" s="634">
        <f>D30+G30+I30+L30+N30+O30</f>
        <v>3950000</v>
      </c>
      <c r="S30" s="676" t="s">
        <v>417</v>
      </c>
      <c r="T30" s="677" t="s">
        <v>417</v>
      </c>
    </row>
    <row r="31" spans="1:20" s="609" customFormat="1" ht="30" customHeight="1">
      <c r="A31" s="871"/>
      <c r="B31" s="609" t="s">
        <v>424</v>
      </c>
      <c r="C31" s="667" t="s">
        <v>417</v>
      </c>
      <c r="D31" s="668">
        <v>23000</v>
      </c>
      <c r="E31" s="669"/>
      <c r="F31" s="667" t="s">
        <v>417</v>
      </c>
      <c r="G31" s="670"/>
      <c r="H31" s="614"/>
      <c r="I31" s="703">
        <v>150000</v>
      </c>
      <c r="J31" s="714"/>
      <c r="K31" s="667" t="s">
        <v>417</v>
      </c>
      <c r="L31" s="617">
        <v>420000</v>
      </c>
      <c r="M31" s="669"/>
      <c r="N31" s="705" t="s">
        <v>417</v>
      </c>
      <c r="O31" s="706" t="s">
        <v>417</v>
      </c>
      <c r="P31" s="707"/>
      <c r="Q31" s="708" t="s">
        <v>417</v>
      </c>
      <c r="R31" s="634">
        <f>D31+G31</f>
        <v>23000</v>
      </c>
      <c r="S31" s="681">
        <f>(R30+R31)/Q30*100</f>
        <v>4.464044943820224</v>
      </c>
      <c r="T31" s="677" t="s">
        <v>417</v>
      </c>
    </row>
    <row r="32" spans="1:20" s="609" customFormat="1" ht="30" customHeight="1" thickBot="1">
      <c r="A32" s="899"/>
      <c r="B32" s="655" t="s">
        <v>416</v>
      </c>
      <c r="C32" s="656" t="s">
        <v>417</v>
      </c>
      <c r="D32" s="657">
        <f>D29-D30</f>
        <v>750000</v>
      </c>
      <c r="E32" s="658">
        <f>E29-E30</f>
        <v>0</v>
      </c>
      <c r="F32" s="656" t="s">
        <v>417</v>
      </c>
      <c r="G32" s="659">
        <f>G29-G30</f>
        <v>0</v>
      </c>
      <c r="H32" s="660">
        <f>H29-H30</f>
        <v>0</v>
      </c>
      <c r="I32" s="661">
        <f aca="true" t="shared" si="5" ref="I32:O32">I29-I30</f>
        <v>0</v>
      </c>
      <c r="J32" s="660">
        <f t="shared" si="5"/>
        <v>0</v>
      </c>
      <c r="K32" s="656" t="s">
        <v>417</v>
      </c>
      <c r="L32" s="657">
        <f t="shared" si="5"/>
        <v>5000000</v>
      </c>
      <c r="M32" s="658">
        <f t="shared" si="5"/>
        <v>0</v>
      </c>
      <c r="N32" s="709">
        <f t="shared" si="5"/>
        <v>0</v>
      </c>
      <c r="O32" s="662">
        <f t="shared" si="5"/>
        <v>0</v>
      </c>
      <c r="P32" s="657"/>
      <c r="Q32" s="710" t="s">
        <v>417</v>
      </c>
      <c r="R32" s="606">
        <f>D32+G32+I32+L32+N32+O32</f>
        <v>5750000</v>
      </c>
      <c r="S32" s="711">
        <f>R30+R31</f>
        <v>3973000</v>
      </c>
      <c r="T32" s="666">
        <f>R32/Q30*100</f>
        <v>6.460674157303371</v>
      </c>
    </row>
    <row r="33" spans="1:20" s="609" customFormat="1" ht="30" customHeight="1">
      <c r="A33" s="900">
        <v>2010</v>
      </c>
      <c r="B33" s="609" t="s">
        <v>419</v>
      </c>
      <c r="C33" s="667" t="s">
        <v>417</v>
      </c>
      <c r="D33" s="668">
        <v>750000</v>
      </c>
      <c r="E33" s="669"/>
      <c r="F33" s="667" t="s">
        <v>417</v>
      </c>
      <c r="G33" s="670"/>
      <c r="H33" s="614"/>
      <c r="I33" s="698"/>
      <c r="J33" s="614"/>
      <c r="K33" s="667" t="s">
        <v>417</v>
      </c>
      <c r="L33" s="617">
        <v>3500000</v>
      </c>
      <c r="M33" s="669"/>
      <c r="N33" s="672"/>
      <c r="O33" s="673"/>
      <c r="P33" s="674"/>
      <c r="Q33" s="675">
        <v>90000000</v>
      </c>
      <c r="R33" s="634">
        <f>D33+G33+I33+L33+N33+O33</f>
        <v>4250000</v>
      </c>
      <c r="S33" s="676" t="s">
        <v>417</v>
      </c>
      <c r="T33" s="677" t="s">
        <v>417</v>
      </c>
    </row>
    <row r="34" spans="1:20" s="609" customFormat="1" ht="30" customHeight="1">
      <c r="A34" s="871"/>
      <c r="B34" s="625" t="s">
        <v>424</v>
      </c>
      <c r="C34" s="678" t="s">
        <v>417</v>
      </c>
      <c r="D34" s="637">
        <v>12000</v>
      </c>
      <c r="E34" s="638"/>
      <c r="F34" s="678" t="s">
        <v>417</v>
      </c>
      <c r="G34" s="639"/>
      <c r="H34" s="640"/>
      <c r="I34" s="650"/>
      <c r="J34" s="651"/>
      <c r="K34" s="678" t="s">
        <v>417</v>
      </c>
      <c r="L34" s="637">
        <v>340000</v>
      </c>
      <c r="M34" s="638"/>
      <c r="N34" s="635" t="s">
        <v>417</v>
      </c>
      <c r="O34" s="680" t="s">
        <v>417</v>
      </c>
      <c r="P34" s="635"/>
      <c r="Q34" s="633" t="s">
        <v>417</v>
      </c>
      <c r="R34" s="634">
        <f>D34+G34</f>
        <v>12000</v>
      </c>
      <c r="S34" s="681">
        <f>(R33+R34)/Q33*100</f>
        <v>4.735555555555555</v>
      </c>
      <c r="T34" s="677" t="s">
        <v>417</v>
      </c>
    </row>
    <row r="35" spans="1:20" s="609" customFormat="1" ht="30" customHeight="1" thickBot="1">
      <c r="A35" s="871"/>
      <c r="B35" s="682" t="s">
        <v>416</v>
      </c>
      <c r="C35" s="667" t="s">
        <v>417</v>
      </c>
      <c r="D35" s="683">
        <f>D32-D33</f>
        <v>0</v>
      </c>
      <c r="E35" s="684">
        <f>E32-E33</f>
        <v>0</v>
      </c>
      <c r="F35" s="667" t="s">
        <v>417</v>
      </c>
      <c r="G35" s="685">
        <f>G32-G33</f>
        <v>0</v>
      </c>
      <c r="H35" s="686">
        <f>H32-H33</f>
        <v>0</v>
      </c>
      <c r="I35" s="661">
        <f aca="true" t="shared" si="6" ref="I35:O35">I32-I33</f>
        <v>0</v>
      </c>
      <c r="J35" s="686">
        <f t="shared" si="6"/>
        <v>0</v>
      </c>
      <c r="K35" s="667" t="s">
        <v>417</v>
      </c>
      <c r="L35" s="687">
        <f t="shared" si="6"/>
        <v>1500000</v>
      </c>
      <c r="M35" s="684">
        <f t="shared" si="6"/>
        <v>0</v>
      </c>
      <c r="N35" s="688">
        <f t="shared" si="6"/>
        <v>0</v>
      </c>
      <c r="O35" s="662">
        <f t="shared" si="6"/>
        <v>0</v>
      </c>
      <c r="P35" s="663"/>
      <c r="Q35" s="633" t="s">
        <v>417</v>
      </c>
      <c r="R35" s="606">
        <f>D35+G35+I35+L35+N35+O35</f>
        <v>1500000</v>
      </c>
      <c r="S35" s="711">
        <f>R33+R34</f>
        <v>4262000</v>
      </c>
      <c r="T35" s="666">
        <f>R35/Q33*100</f>
        <v>1.6666666666666667</v>
      </c>
    </row>
    <row r="36" spans="1:20" s="609" customFormat="1" ht="30" customHeight="1">
      <c r="A36" s="898">
        <v>2011</v>
      </c>
      <c r="B36" s="692" t="s">
        <v>419</v>
      </c>
      <c r="C36" s="693" t="s">
        <v>417</v>
      </c>
      <c r="D36" s="694"/>
      <c r="E36" s="695"/>
      <c r="F36" s="693" t="s">
        <v>417</v>
      </c>
      <c r="G36" s="696"/>
      <c r="H36" s="697"/>
      <c r="I36" s="698"/>
      <c r="J36" s="697"/>
      <c r="K36" s="693" t="s">
        <v>417</v>
      </c>
      <c r="L36" s="694">
        <v>1500000</v>
      </c>
      <c r="M36" s="695"/>
      <c r="N36" s="699"/>
      <c r="O36" s="700"/>
      <c r="P36" s="699"/>
      <c r="Q36" s="675">
        <v>91000000</v>
      </c>
      <c r="R36" s="634">
        <f>D36+G36+I36+L36+N36+O36</f>
        <v>1500000</v>
      </c>
      <c r="S36" s="676" t="s">
        <v>417</v>
      </c>
      <c r="T36" s="677" t="s">
        <v>417</v>
      </c>
    </row>
    <row r="37" spans="1:20" s="609" customFormat="1" ht="30" customHeight="1">
      <c r="A37" s="871"/>
      <c r="B37" s="609" t="s">
        <v>424</v>
      </c>
      <c r="C37" s="667" t="s">
        <v>417</v>
      </c>
      <c r="D37" s="668"/>
      <c r="E37" s="669"/>
      <c r="F37" s="667" t="s">
        <v>417</v>
      </c>
      <c r="G37" s="670"/>
      <c r="H37" s="614"/>
      <c r="I37" s="715"/>
      <c r="J37" s="716"/>
      <c r="K37" s="667" t="s">
        <v>417</v>
      </c>
      <c r="L37" s="617">
        <v>100000</v>
      </c>
      <c r="M37" s="669"/>
      <c r="N37" s="705" t="s">
        <v>417</v>
      </c>
      <c r="O37" s="706" t="s">
        <v>417</v>
      </c>
      <c r="P37" s="707"/>
      <c r="Q37" s="708" t="s">
        <v>417</v>
      </c>
      <c r="R37" s="634">
        <f>D37+G37</f>
        <v>0</v>
      </c>
      <c r="S37" s="681">
        <f>(R36+R37)/Q36*100</f>
        <v>1.6483516483516485</v>
      </c>
      <c r="T37" s="677" t="s">
        <v>417</v>
      </c>
    </row>
    <row r="38" spans="1:20" s="609" customFormat="1" ht="30" customHeight="1" thickBot="1">
      <c r="A38" s="899"/>
      <c r="B38" s="655" t="s">
        <v>416</v>
      </c>
      <c r="C38" s="656" t="s">
        <v>417</v>
      </c>
      <c r="D38" s="657">
        <f>D35-D36</f>
        <v>0</v>
      </c>
      <c r="E38" s="658">
        <f>E35-E36</f>
        <v>0</v>
      </c>
      <c r="F38" s="656" t="s">
        <v>417</v>
      </c>
      <c r="G38" s="659">
        <f>G35-G36</f>
        <v>0</v>
      </c>
      <c r="H38" s="660">
        <f>H35-H36</f>
        <v>0</v>
      </c>
      <c r="I38" s="661">
        <f aca="true" t="shared" si="7" ref="I38:O38">I35-I36</f>
        <v>0</v>
      </c>
      <c r="J38" s="660">
        <f t="shared" si="7"/>
        <v>0</v>
      </c>
      <c r="K38" s="656" t="s">
        <v>417</v>
      </c>
      <c r="L38" s="657">
        <f t="shared" si="7"/>
        <v>0</v>
      </c>
      <c r="M38" s="658">
        <f t="shared" si="7"/>
        <v>0</v>
      </c>
      <c r="N38" s="709">
        <f t="shared" si="7"/>
        <v>0</v>
      </c>
      <c r="O38" s="662">
        <f t="shared" si="7"/>
        <v>0</v>
      </c>
      <c r="P38" s="657"/>
      <c r="Q38" s="710" t="s">
        <v>417</v>
      </c>
      <c r="R38" s="606">
        <f>D38+G38+I38+L38+N38+O38</f>
        <v>0</v>
      </c>
      <c r="S38" s="711">
        <f>R36+R37</f>
        <v>1500000</v>
      </c>
      <c r="T38" s="666">
        <f>R38/Q36*100</f>
        <v>0</v>
      </c>
    </row>
  </sheetData>
  <mergeCells count="21">
    <mergeCell ref="A30:A32"/>
    <mergeCell ref="A33:A35"/>
    <mergeCell ref="A36:A38"/>
    <mergeCell ref="A9:A20"/>
    <mergeCell ref="A21:A23"/>
    <mergeCell ref="A24:A26"/>
    <mergeCell ref="A27:A29"/>
    <mergeCell ref="S4:S6"/>
    <mergeCell ref="T4:T6"/>
    <mergeCell ref="C5:E5"/>
    <mergeCell ref="F5:H5"/>
    <mergeCell ref="I5:J5"/>
    <mergeCell ref="K5:M5"/>
    <mergeCell ref="N4:N6"/>
    <mergeCell ref="O4:O6"/>
    <mergeCell ref="Q4:Q6"/>
    <mergeCell ref="R4:R6"/>
    <mergeCell ref="A4:A6"/>
    <mergeCell ref="B4:B6"/>
    <mergeCell ref="C4:H4"/>
    <mergeCell ref="I4:M4"/>
  </mergeCells>
  <printOptions/>
  <pageMargins left="0.7874015748031497" right="0.3937007874015748" top="0.7874015748031497" bottom="0.3937007874015748" header="1.6141732283464567" footer="0.31496062992125984"/>
  <pageSetup horizontalDpi="600" verticalDpi="600" orientation="landscape" paperSize="9" scale="4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D324"/>
  <sheetViews>
    <sheetView workbookViewId="0" topLeftCell="A1">
      <selection activeCell="A3" sqref="A3:D3"/>
    </sheetView>
  </sheetViews>
  <sheetFormatPr defaultColWidth="9.00390625" defaultRowHeight="12.75"/>
  <cols>
    <col min="1" max="1" width="5.625" style="0" customWidth="1"/>
    <col min="2" max="2" width="8.125" style="0" customWidth="1"/>
    <col min="3" max="3" width="64.00390625" style="0" customWidth="1"/>
    <col min="4" max="4" width="14.625" style="0" customWidth="1"/>
  </cols>
  <sheetData>
    <row r="1" spans="1:4" ht="18.75">
      <c r="A1" s="96"/>
      <c r="B1" s="96"/>
      <c r="C1" s="11"/>
      <c r="D1" s="47" t="s">
        <v>429</v>
      </c>
    </row>
    <row r="2" spans="1:4" ht="18.75">
      <c r="A2" s="96"/>
      <c r="B2" s="96"/>
      <c r="C2" s="11"/>
      <c r="D2" s="47" t="s">
        <v>426</v>
      </c>
    </row>
    <row r="3" spans="1:4" ht="28.5" customHeight="1">
      <c r="A3" s="776" t="s">
        <v>253</v>
      </c>
      <c r="B3" s="776"/>
      <c r="C3" s="776"/>
      <c r="D3" s="776"/>
    </row>
    <row r="4" spans="1:4" ht="12" customHeight="1" thickBot="1">
      <c r="A4" s="96"/>
      <c r="B4" s="96"/>
      <c r="C4" s="11"/>
      <c r="D4" s="255"/>
    </row>
    <row r="5" spans="1:4" ht="22.5" customHeight="1" thickBot="1">
      <c r="A5" s="256" t="s">
        <v>0</v>
      </c>
      <c r="B5" s="257" t="s">
        <v>102</v>
      </c>
      <c r="C5" s="258" t="s">
        <v>155</v>
      </c>
      <c r="D5" s="259" t="s">
        <v>74</v>
      </c>
    </row>
    <row r="6" spans="1:4" ht="19.5" thickBot="1">
      <c r="A6" s="260">
        <v>10</v>
      </c>
      <c r="B6" s="258"/>
      <c r="C6" s="112" t="s">
        <v>156</v>
      </c>
      <c r="D6" s="261">
        <f>SUM(D7)</f>
        <v>1200</v>
      </c>
    </row>
    <row r="7" spans="1:4" ht="19.5" thickBot="1">
      <c r="A7" s="262"/>
      <c r="B7" s="263">
        <v>1030</v>
      </c>
      <c r="C7" s="264" t="s">
        <v>157</v>
      </c>
      <c r="D7" s="265">
        <v>1200</v>
      </c>
    </row>
    <row r="8" spans="1:4" ht="19.5" thickBot="1">
      <c r="A8" s="256">
        <v>600</v>
      </c>
      <c r="B8" s="258"/>
      <c r="C8" s="112" t="s">
        <v>133</v>
      </c>
      <c r="D8" s="261">
        <f>SUM(D9,D10,D11,)</f>
        <v>6135000</v>
      </c>
    </row>
    <row r="9" spans="1:4" ht="18.75">
      <c r="A9" s="262"/>
      <c r="B9" s="266">
        <v>60004</v>
      </c>
      <c r="C9" s="43" t="s">
        <v>230</v>
      </c>
      <c r="D9" s="44">
        <v>2000000</v>
      </c>
    </row>
    <row r="10" spans="1:4" ht="18.75">
      <c r="A10" s="262"/>
      <c r="B10" s="266">
        <v>60014</v>
      </c>
      <c r="C10" s="43" t="s">
        <v>254</v>
      </c>
      <c r="D10" s="44">
        <v>100000</v>
      </c>
    </row>
    <row r="11" spans="1:4" ht="18.75">
      <c r="A11" s="262"/>
      <c r="B11" s="267">
        <v>60016</v>
      </c>
      <c r="C11" s="268" t="s">
        <v>134</v>
      </c>
      <c r="D11" s="269">
        <f>SUM(D12,D17)</f>
        <v>4035000</v>
      </c>
    </row>
    <row r="12" spans="1:4" ht="18.75">
      <c r="A12" s="262"/>
      <c r="B12" s="270"/>
      <c r="C12" s="271" t="s">
        <v>158</v>
      </c>
      <c r="D12" s="265">
        <f>SUM(D14:D16)</f>
        <v>1105000</v>
      </c>
    </row>
    <row r="13" spans="1:4" ht="14.25" customHeight="1">
      <c r="A13" s="262"/>
      <c r="B13" s="270"/>
      <c r="C13" s="272" t="s">
        <v>54</v>
      </c>
      <c r="D13" s="46"/>
    </row>
    <row r="14" spans="1:4" ht="18.75">
      <c r="A14" s="262"/>
      <c r="B14" s="270"/>
      <c r="C14" s="273" t="s">
        <v>215</v>
      </c>
      <c r="D14" s="777">
        <v>160000</v>
      </c>
    </row>
    <row r="15" spans="1:4" ht="18.75">
      <c r="A15" s="262"/>
      <c r="B15" s="270"/>
      <c r="C15" s="273" t="s">
        <v>216</v>
      </c>
      <c r="D15" s="778"/>
    </row>
    <row r="16" spans="1:4" ht="18.75">
      <c r="A16" s="262"/>
      <c r="B16" s="270"/>
      <c r="C16" s="274" t="s">
        <v>175</v>
      </c>
      <c r="D16" s="275">
        <v>945000</v>
      </c>
    </row>
    <row r="17" spans="1:4" ht="19.5" thickBot="1">
      <c r="A17" s="262"/>
      <c r="B17" s="266"/>
      <c r="C17" s="276" t="s">
        <v>159</v>
      </c>
      <c r="D17" s="277">
        <v>2930000</v>
      </c>
    </row>
    <row r="18" spans="1:4" ht="20.25" customHeight="1" thickBot="1">
      <c r="A18" s="256">
        <v>630</v>
      </c>
      <c r="B18" s="258"/>
      <c r="C18" s="112" t="s">
        <v>135</v>
      </c>
      <c r="D18" s="261">
        <f>SUM(D19,D20)</f>
        <v>1051000</v>
      </c>
    </row>
    <row r="19" spans="1:4" ht="19.5" customHeight="1">
      <c r="A19" s="262"/>
      <c r="B19" s="267">
        <v>63003</v>
      </c>
      <c r="C19" s="278" t="s">
        <v>160</v>
      </c>
      <c r="D19" s="269">
        <v>19000</v>
      </c>
    </row>
    <row r="20" spans="1:4" ht="18.75">
      <c r="A20" s="262"/>
      <c r="B20" s="282">
        <v>63095</v>
      </c>
      <c r="C20" s="590" t="s">
        <v>136</v>
      </c>
      <c r="D20" s="42">
        <f>SUM(D21:D22)</f>
        <v>1032000</v>
      </c>
    </row>
    <row r="21" spans="1:4" ht="18" customHeight="1">
      <c r="A21" s="262"/>
      <c r="B21" s="282"/>
      <c r="C21" s="375" t="s">
        <v>158</v>
      </c>
      <c r="D21" s="376">
        <v>21000</v>
      </c>
    </row>
    <row r="22" spans="1:4" ht="16.5" customHeight="1" thickBot="1">
      <c r="A22" s="262"/>
      <c r="B22" s="311"/>
      <c r="C22" s="285" t="s">
        <v>159</v>
      </c>
      <c r="D22" s="286">
        <v>1011000</v>
      </c>
    </row>
    <row r="23" spans="1:4" ht="20.25" customHeight="1" thickBot="1">
      <c r="A23" s="256">
        <v>700</v>
      </c>
      <c r="B23" s="258"/>
      <c r="C23" s="103" t="s">
        <v>3</v>
      </c>
      <c r="D23" s="261">
        <f>SUM(D24,D27,D30)</f>
        <v>3835000</v>
      </c>
    </row>
    <row r="24" spans="1:4" ht="18.75">
      <c r="A24" s="262"/>
      <c r="B24" s="267">
        <v>70001</v>
      </c>
      <c r="C24" s="268" t="s">
        <v>161</v>
      </c>
      <c r="D24" s="269">
        <f>SUM(D26)</f>
        <v>670000</v>
      </c>
    </row>
    <row r="25" spans="1:4" ht="17.25" customHeight="1">
      <c r="A25" s="262"/>
      <c r="B25" s="282"/>
      <c r="C25" s="41" t="s">
        <v>54</v>
      </c>
      <c r="D25" s="42"/>
    </row>
    <row r="26" spans="1:4" ht="18.75">
      <c r="A26" s="262"/>
      <c r="B26" s="266"/>
      <c r="C26" s="283" t="s">
        <v>228</v>
      </c>
      <c r="D26" s="44">
        <v>670000</v>
      </c>
    </row>
    <row r="27" spans="1:4" ht="18.75">
      <c r="A27" s="262"/>
      <c r="B27" s="284">
        <v>70005</v>
      </c>
      <c r="C27" s="268" t="s">
        <v>162</v>
      </c>
      <c r="D27" s="269">
        <f>SUM(D28:D29)</f>
        <v>1045000</v>
      </c>
    </row>
    <row r="28" spans="1:4" ht="18.75">
      <c r="A28" s="262"/>
      <c r="B28" s="270"/>
      <c r="C28" s="271" t="s">
        <v>158</v>
      </c>
      <c r="D28" s="265">
        <v>800000</v>
      </c>
    </row>
    <row r="29" spans="1:4" ht="18.75">
      <c r="A29" s="262"/>
      <c r="B29" s="266"/>
      <c r="C29" s="285" t="s">
        <v>159</v>
      </c>
      <c r="D29" s="286">
        <v>245000</v>
      </c>
    </row>
    <row r="30" spans="1:4" ht="19.5" customHeight="1" thickBot="1">
      <c r="A30" s="262"/>
      <c r="B30" s="267">
        <v>70095</v>
      </c>
      <c r="C30" s="268" t="s">
        <v>163</v>
      </c>
      <c r="D30" s="269">
        <v>2120000</v>
      </c>
    </row>
    <row r="31" spans="1:4" ht="21" customHeight="1" thickBot="1">
      <c r="A31" s="256">
        <v>710</v>
      </c>
      <c r="B31" s="258"/>
      <c r="C31" s="112" t="s">
        <v>7</v>
      </c>
      <c r="D31" s="261">
        <f>SUM(D32,D33,D34)</f>
        <v>155000</v>
      </c>
    </row>
    <row r="32" spans="1:4" ht="18.75">
      <c r="A32" s="287"/>
      <c r="B32" s="288">
        <v>71004</v>
      </c>
      <c r="C32" s="289" t="s">
        <v>164</v>
      </c>
      <c r="D32" s="290">
        <v>125000</v>
      </c>
    </row>
    <row r="33" spans="1:4" ht="18.75">
      <c r="A33" s="262"/>
      <c r="B33" s="284">
        <v>71035</v>
      </c>
      <c r="C33" s="39" t="s">
        <v>165</v>
      </c>
      <c r="D33" s="40">
        <v>10000</v>
      </c>
    </row>
    <row r="34" spans="1:4" ht="19.5" thickBot="1">
      <c r="A34" s="262"/>
      <c r="B34" s="266">
        <v>71095</v>
      </c>
      <c r="C34" s="43" t="s">
        <v>176</v>
      </c>
      <c r="D34" s="44">
        <v>20000</v>
      </c>
    </row>
    <row r="35" spans="1:4" ht="23.25" customHeight="1" thickBot="1">
      <c r="A35" s="256">
        <v>750</v>
      </c>
      <c r="B35" s="258"/>
      <c r="C35" s="112" t="s">
        <v>10</v>
      </c>
      <c r="D35" s="261">
        <f>SUM(D36,D43,D44,D54)</f>
        <v>8568600</v>
      </c>
    </row>
    <row r="36" spans="1:4" ht="18.75" customHeight="1">
      <c r="A36" s="287"/>
      <c r="B36" s="288">
        <v>75011</v>
      </c>
      <c r="C36" s="289" t="s">
        <v>167</v>
      </c>
      <c r="D36" s="290">
        <f>SUM(D37)</f>
        <v>260600</v>
      </c>
    </row>
    <row r="37" spans="1:4" ht="18.75">
      <c r="A37" s="262"/>
      <c r="B37" s="270"/>
      <c r="C37" s="272" t="s">
        <v>158</v>
      </c>
      <c r="D37" s="46">
        <f>SUM(D39:D42)</f>
        <v>260600</v>
      </c>
    </row>
    <row r="38" spans="1:4" ht="15.75" customHeight="1">
      <c r="A38" s="262"/>
      <c r="B38" s="270"/>
      <c r="C38" s="272" t="s">
        <v>75</v>
      </c>
      <c r="D38" s="46"/>
    </row>
    <row r="39" spans="1:4" ht="18.75">
      <c r="A39" s="262"/>
      <c r="B39" s="270"/>
      <c r="C39" s="298" t="s">
        <v>168</v>
      </c>
      <c r="D39" s="46">
        <v>200000</v>
      </c>
    </row>
    <row r="40" spans="1:4" ht="18.75">
      <c r="A40" s="262"/>
      <c r="B40" s="270"/>
      <c r="C40" s="299" t="s">
        <v>169</v>
      </c>
      <c r="D40" s="280">
        <v>17600</v>
      </c>
    </row>
    <row r="41" spans="1:4" ht="18.75">
      <c r="A41" s="262"/>
      <c r="B41" s="270"/>
      <c r="C41" s="299" t="s">
        <v>170</v>
      </c>
      <c r="D41" s="280">
        <v>38000</v>
      </c>
    </row>
    <row r="42" spans="1:4" ht="18.75">
      <c r="A42" s="262"/>
      <c r="B42" s="266"/>
      <c r="C42" s="300" t="s">
        <v>171</v>
      </c>
      <c r="D42" s="269">
        <v>5000</v>
      </c>
    </row>
    <row r="43" spans="1:4" ht="18.75" customHeight="1" thickBot="1">
      <c r="A43" s="310"/>
      <c r="B43" s="279">
        <v>75022</v>
      </c>
      <c r="C43" s="345" t="s">
        <v>172</v>
      </c>
      <c r="D43" s="281">
        <v>330000</v>
      </c>
    </row>
    <row r="44" spans="1:4" ht="21.75" customHeight="1">
      <c r="A44" s="262"/>
      <c r="B44" s="266">
        <v>75023</v>
      </c>
      <c r="C44" s="43" t="s">
        <v>173</v>
      </c>
      <c r="D44" s="44">
        <f>SUM(D45,D53)</f>
        <v>7528000</v>
      </c>
    </row>
    <row r="45" spans="1:4" ht="18.75">
      <c r="A45" s="301"/>
      <c r="B45" s="302"/>
      <c r="C45" s="272" t="s">
        <v>158</v>
      </c>
      <c r="D45" s="46">
        <f>SUM(D47:D52)</f>
        <v>7271000</v>
      </c>
    </row>
    <row r="46" spans="1:4" ht="18.75">
      <c r="A46" s="301"/>
      <c r="B46" s="302"/>
      <c r="C46" s="272" t="s">
        <v>75</v>
      </c>
      <c r="D46" s="46"/>
    </row>
    <row r="47" spans="1:4" ht="18.75">
      <c r="A47" s="301"/>
      <c r="B47" s="302"/>
      <c r="C47" s="303" t="s">
        <v>168</v>
      </c>
      <c r="D47" s="304">
        <v>4681000</v>
      </c>
    </row>
    <row r="48" spans="1:4" ht="18.75">
      <c r="A48" s="301"/>
      <c r="B48" s="302"/>
      <c r="C48" s="303" t="s">
        <v>169</v>
      </c>
      <c r="D48" s="304">
        <v>332400</v>
      </c>
    </row>
    <row r="49" spans="1:4" ht="18.75">
      <c r="A49" s="301"/>
      <c r="B49" s="302"/>
      <c r="C49" s="299" t="s">
        <v>170</v>
      </c>
      <c r="D49" s="280">
        <v>837000</v>
      </c>
    </row>
    <row r="50" spans="1:4" ht="18.75">
      <c r="A50" s="301"/>
      <c r="B50" s="302"/>
      <c r="C50" s="299" t="s">
        <v>171</v>
      </c>
      <c r="D50" s="280">
        <v>120000</v>
      </c>
    </row>
    <row r="51" spans="1:4" ht="18.75">
      <c r="A51" s="301"/>
      <c r="B51" s="302"/>
      <c r="C51" s="299" t="s">
        <v>174</v>
      </c>
      <c r="D51" s="280">
        <v>105000</v>
      </c>
    </row>
    <row r="52" spans="1:4" ht="18.75">
      <c r="A52" s="301"/>
      <c r="B52" s="302"/>
      <c r="C52" s="298" t="s">
        <v>175</v>
      </c>
      <c r="D52" s="46">
        <v>1195600</v>
      </c>
    </row>
    <row r="53" spans="1:4" ht="18.75">
      <c r="A53" s="301"/>
      <c r="B53" s="305"/>
      <c r="C53" s="285" t="s">
        <v>159</v>
      </c>
      <c r="D53" s="286">
        <v>257000</v>
      </c>
    </row>
    <row r="54" spans="1:4" ht="24.75" customHeight="1">
      <c r="A54" s="262"/>
      <c r="B54" s="266">
        <v>75095</v>
      </c>
      <c r="C54" s="43" t="s">
        <v>244</v>
      </c>
      <c r="D54" s="44">
        <f>SUM(D55:D56)</f>
        <v>450000</v>
      </c>
    </row>
    <row r="55" spans="1:4" ht="18.75">
      <c r="A55" s="262"/>
      <c r="B55" s="270"/>
      <c r="C55" s="375" t="s">
        <v>158</v>
      </c>
      <c r="D55" s="376">
        <v>350000</v>
      </c>
    </row>
    <row r="56" spans="1:4" ht="19.5" thickBot="1">
      <c r="A56" s="262"/>
      <c r="B56" s="270"/>
      <c r="C56" s="285" t="s">
        <v>159</v>
      </c>
      <c r="D56" s="286">
        <v>100000</v>
      </c>
    </row>
    <row r="57" spans="1:4" ht="41.25" customHeight="1" thickBot="1">
      <c r="A57" s="306">
        <v>751</v>
      </c>
      <c r="B57" s="307"/>
      <c r="C57" s="103" t="s">
        <v>13</v>
      </c>
      <c r="D57" s="308">
        <f>SUM(D58)</f>
        <v>9470</v>
      </c>
    </row>
    <row r="58" spans="1:4" ht="21" customHeight="1">
      <c r="A58" s="262"/>
      <c r="B58" s="266">
        <v>75101</v>
      </c>
      <c r="C58" s="43" t="s">
        <v>103</v>
      </c>
      <c r="D58" s="44">
        <f>SUM(D59)</f>
        <v>9470</v>
      </c>
    </row>
    <row r="59" spans="1:4" ht="18.75">
      <c r="A59" s="262"/>
      <c r="B59" s="270"/>
      <c r="C59" s="272" t="s">
        <v>158</v>
      </c>
      <c r="D59" s="46">
        <f>SUM(D61:D64)</f>
        <v>9470</v>
      </c>
    </row>
    <row r="60" spans="1:4" ht="18.75">
      <c r="A60" s="262"/>
      <c r="B60" s="270"/>
      <c r="C60" s="272" t="s">
        <v>75</v>
      </c>
      <c r="D60" s="46"/>
    </row>
    <row r="61" spans="1:4" ht="18.75">
      <c r="A61" s="262"/>
      <c r="B61" s="270"/>
      <c r="C61" s="303" t="s">
        <v>168</v>
      </c>
      <c r="D61" s="304">
        <v>7000</v>
      </c>
    </row>
    <row r="62" spans="1:4" ht="18.75">
      <c r="A62" s="262"/>
      <c r="B62" s="270"/>
      <c r="C62" s="299" t="s">
        <v>170</v>
      </c>
      <c r="D62" s="280">
        <v>1200</v>
      </c>
    </row>
    <row r="63" spans="1:4" ht="18.75">
      <c r="A63" s="262"/>
      <c r="B63" s="270"/>
      <c r="C63" s="299" t="s">
        <v>171</v>
      </c>
      <c r="D63" s="280">
        <v>170</v>
      </c>
    </row>
    <row r="64" spans="1:4" ht="19.5" thickBot="1">
      <c r="A64" s="262"/>
      <c r="B64" s="270"/>
      <c r="C64" s="299" t="s">
        <v>175</v>
      </c>
      <c r="D64" s="280">
        <v>1100</v>
      </c>
    </row>
    <row r="65" spans="1:4" ht="25.5" customHeight="1" thickBot="1">
      <c r="A65" s="256">
        <v>754</v>
      </c>
      <c r="B65" s="258"/>
      <c r="C65" s="112" t="s">
        <v>14</v>
      </c>
      <c r="D65" s="261">
        <f>SUM(D66,D67,D68,D69,D78,D79)</f>
        <v>1190000</v>
      </c>
    </row>
    <row r="66" spans="1:4" ht="19.5" customHeight="1">
      <c r="A66" s="349"/>
      <c r="B66" s="288">
        <v>75405</v>
      </c>
      <c r="C66" s="377" t="s">
        <v>255</v>
      </c>
      <c r="D66" s="290">
        <v>50000</v>
      </c>
    </row>
    <row r="67" spans="1:4" ht="21" customHeight="1">
      <c r="A67" s="262"/>
      <c r="B67" s="266">
        <v>75412</v>
      </c>
      <c r="C67" s="95" t="s">
        <v>217</v>
      </c>
      <c r="D67" s="44">
        <v>18000</v>
      </c>
    </row>
    <row r="68" spans="1:4" ht="18.75">
      <c r="A68" s="262"/>
      <c r="B68" s="266">
        <v>75414</v>
      </c>
      <c r="C68" s="268" t="s">
        <v>177</v>
      </c>
      <c r="D68" s="269">
        <v>45000</v>
      </c>
    </row>
    <row r="69" spans="1:4" ht="18.75">
      <c r="A69" s="262"/>
      <c r="B69" s="284">
        <v>75416</v>
      </c>
      <c r="C69" s="39" t="s">
        <v>178</v>
      </c>
      <c r="D69" s="40">
        <f>SUM(D70)</f>
        <v>1007000</v>
      </c>
    </row>
    <row r="70" spans="1:4" ht="18.75">
      <c r="A70" s="262"/>
      <c r="B70" s="270"/>
      <c r="C70" s="272" t="s">
        <v>158</v>
      </c>
      <c r="D70" s="46">
        <f>SUM(D72:D77)</f>
        <v>1007000</v>
      </c>
    </row>
    <row r="71" spans="1:4" ht="17.25" customHeight="1">
      <c r="A71" s="262"/>
      <c r="B71" s="270"/>
      <c r="C71" s="272" t="s">
        <v>75</v>
      </c>
      <c r="D71" s="46"/>
    </row>
    <row r="72" spans="1:4" ht="18.75">
      <c r="A72" s="262"/>
      <c r="B72" s="270"/>
      <c r="C72" s="303" t="s">
        <v>168</v>
      </c>
      <c r="D72" s="304">
        <v>717000</v>
      </c>
    </row>
    <row r="73" spans="1:4" ht="16.5" customHeight="1">
      <c r="A73" s="262"/>
      <c r="B73" s="270"/>
      <c r="C73" s="303" t="s">
        <v>169</v>
      </c>
      <c r="D73" s="304">
        <v>55000</v>
      </c>
    </row>
    <row r="74" spans="1:4" ht="17.25" customHeight="1">
      <c r="A74" s="262"/>
      <c r="B74" s="270"/>
      <c r="C74" s="299" t="s">
        <v>170</v>
      </c>
      <c r="D74" s="280">
        <v>133400</v>
      </c>
    </row>
    <row r="75" spans="1:4" ht="16.5" customHeight="1">
      <c r="A75" s="262"/>
      <c r="B75" s="270"/>
      <c r="C75" s="299" t="s">
        <v>171</v>
      </c>
      <c r="D75" s="280">
        <v>19000</v>
      </c>
    </row>
    <row r="76" spans="1:4" ht="15.75" customHeight="1">
      <c r="A76" s="262"/>
      <c r="B76" s="270"/>
      <c r="C76" s="299" t="s">
        <v>174</v>
      </c>
      <c r="D76" s="280">
        <v>17000</v>
      </c>
    </row>
    <row r="77" spans="1:4" ht="17.25" customHeight="1">
      <c r="A77" s="262"/>
      <c r="B77" s="266"/>
      <c r="C77" s="309" t="s">
        <v>175</v>
      </c>
      <c r="D77" s="44">
        <v>65600</v>
      </c>
    </row>
    <row r="78" spans="1:4" ht="18.75" customHeight="1">
      <c r="A78" s="262"/>
      <c r="B78" s="284">
        <v>75478</v>
      </c>
      <c r="C78" s="378" t="s">
        <v>256</v>
      </c>
      <c r="D78" s="40">
        <v>20000</v>
      </c>
    </row>
    <row r="79" spans="1:4" ht="21" customHeight="1" thickBot="1">
      <c r="A79" s="310"/>
      <c r="B79" s="311">
        <v>75495</v>
      </c>
      <c r="C79" s="312" t="s">
        <v>176</v>
      </c>
      <c r="D79" s="313">
        <v>50000</v>
      </c>
    </row>
    <row r="80" spans="1:4" ht="50.25" customHeight="1" thickBot="1">
      <c r="A80" s="314">
        <v>756</v>
      </c>
      <c r="B80" s="311"/>
      <c r="C80" s="347" t="s">
        <v>234</v>
      </c>
      <c r="D80" s="315">
        <f>SUM(D81)</f>
        <v>80000</v>
      </c>
    </row>
    <row r="81" spans="1:4" ht="35.25" thickBot="1">
      <c r="A81" s="295"/>
      <c r="B81" s="296">
        <v>75647</v>
      </c>
      <c r="C81" s="316" t="s">
        <v>214</v>
      </c>
      <c r="D81" s="297">
        <v>80000</v>
      </c>
    </row>
    <row r="82" spans="1:4" ht="25.5" customHeight="1" thickBot="1">
      <c r="A82" s="256">
        <v>757</v>
      </c>
      <c r="B82" s="258"/>
      <c r="C82" s="112" t="s">
        <v>179</v>
      </c>
      <c r="D82" s="261">
        <f>SUM(D83)</f>
        <v>1170000</v>
      </c>
    </row>
    <row r="83" spans="1:4" ht="20.25" customHeight="1">
      <c r="A83" s="287"/>
      <c r="B83" s="288">
        <v>75702</v>
      </c>
      <c r="C83" s="289" t="s">
        <v>180</v>
      </c>
      <c r="D83" s="290">
        <f>SUM(D84)</f>
        <v>1170000</v>
      </c>
    </row>
    <row r="84" spans="1:4" ht="18.75">
      <c r="A84" s="262"/>
      <c r="B84" s="270"/>
      <c r="C84" s="272" t="s">
        <v>158</v>
      </c>
      <c r="D84" s="46">
        <f>SUM(D86:D87)</f>
        <v>1170000</v>
      </c>
    </row>
    <row r="85" spans="1:4" ht="18.75">
      <c r="A85" s="262"/>
      <c r="B85" s="270"/>
      <c r="C85" s="272" t="s">
        <v>75</v>
      </c>
      <c r="D85" s="46"/>
    </row>
    <row r="86" spans="1:4" ht="17.25" customHeight="1">
      <c r="A86" s="292"/>
      <c r="B86" s="293"/>
      <c r="C86" s="317" t="s">
        <v>181</v>
      </c>
      <c r="D86" s="318">
        <v>1150000</v>
      </c>
    </row>
    <row r="87" spans="1:4" ht="17.25" customHeight="1" thickBot="1">
      <c r="A87" s="292"/>
      <c r="B87" s="293"/>
      <c r="C87" s="317" t="s">
        <v>175</v>
      </c>
      <c r="D87" s="368">
        <v>20000</v>
      </c>
    </row>
    <row r="88" spans="1:4" ht="22.5" customHeight="1" thickBot="1">
      <c r="A88" s="256">
        <v>758</v>
      </c>
      <c r="B88" s="258"/>
      <c r="C88" s="112" t="s">
        <v>182</v>
      </c>
      <c r="D88" s="261">
        <f>SUM(D89)</f>
        <v>650000</v>
      </c>
    </row>
    <row r="89" spans="1:4" ht="18.75">
      <c r="A89" s="262"/>
      <c r="B89" s="267">
        <v>75818</v>
      </c>
      <c r="C89" s="268" t="s">
        <v>183</v>
      </c>
      <c r="D89" s="269">
        <f>SUM(D91:D92)</f>
        <v>650000</v>
      </c>
    </row>
    <row r="90" spans="1:4" ht="18.75">
      <c r="A90" s="262"/>
      <c r="B90" s="270"/>
      <c r="C90" s="272" t="s">
        <v>75</v>
      </c>
      <c r="D90" s="46"/>
    </row>
    <row r="91" spans="1:4" ht="18.75">
      <c r="A91" s="262"/>
      <c r="B91" s="270"/>
      <c r="C91" s="298" t="s">
        <v>184</v>
      </c>
      <c r="D91" s="46">
        <v>300000</v>
      </c>
    </row>
    <row r="92" spans="1:4" ht="37.5" customHeight="1" thickBot="1">
      <c r="A92" s="262"/>
      <c r="B92" s="270"/>
      <c r="C92" s="319" t="s">
        <v>229</v>
      </c>
      <c r="D92" s="280">
        <v>350000</v>
      </c>
    </row>
    <row r="93" spans="1:4" ht="22.5" customHeight="1" thickBot="1">
      <c r="A93" s="256">
        <v>801</v>
      </c>
      <c r="B93" s="258"/>
      <c r="C93" s="112" t="s">
        <v>37</v>
      </c>
      <c r="D93" s="261">
        <f>SUM(D94,D103,D117,D129,D137,D146,D155,D164)</f>
        <v>32020019</v>
      </c>
    </row>
    <row r="94" spans="1:4" ht="18.75" customHeight="1">
      <c r="A94" s="262"/>
      <c r="B94" s="266">
        <v>80101</v>
      </c>
      <c r="C94" s="43" t="s">
        <v>185</v>
      </c>
      <c r="D94" s="44">
        <f>SUM(D95)</f>
        <v>15748300</v>
      </c>
    </row>
    <row r="95" spans="1:4" ht="18.75">
      <c r="A95" s="262"/>
      <c r="B95" s="270"/>
      <c r="C95" s="272" t="s">
        <v>158</v>
      </c>
      <c r="D95" s="46">
        <f>SUM(D97:D102)</f>
        <v>15748300</v>
      </c>
    </row>
    <row r="96" spans="1:4" ht="18.75">
      <c r="A96" s="262"/>
      <c r="B96" s="270"/>
      <c r="C96" s="272" t="s">
        <v>75</v>
      </c>
      <c r="D96" s="46"/>
    </row>
    <row r="97" spans="1:4" ht="18.75">
      <c r="A97" s="262"/>
      <c r="B97" s="270"/>
      <c r="C97" s="303" t="s">
        <v>168</v>
      </c>
      <c r="D97" s="304">
        <v>10217850</v>
      </c>
    </row>
    <row r="98" spans="1:4" ht="18.75">
      <c r="A98" s="262"/>
      <c r="B98" s="270"/>
      <c r="C98" s="299" t="s">
        <v>169</v>
      </c>
      <c r="D98" s="280">
        <v>853630</v>
      </c>
    </row>
    <row r="99" spans="1:4" ht="18.75">
      <c r="A99" s="262"/>
      <c r="B99" s="270"/>
      <c r="C99" s="299" t="s">
        <v>170</v>
      </c>
      <c r="D99" s="280">
        <v>1978860</v>
      </c>
    </row>
    <row r="100" spans="1:4" ht="18.75">
      <c r="A100" s="262"/>
      <c r="B100" s="270"/>
      <c r="C100" s="299" t="s">
        <v>171</v>
      </c>
      <c r="D100" s="280">
        <v>268350</v>
      </c>
    </row>
    <row r="101" spans="1:4" ht="18.75">
      <c r="A101" s="262"/>
      <c r="B101" s="270"/>
      <c r="C101" s="303" t="s">
        <v>174</v>
      </c>
      <c r="D101" s="304">
        <v>634610</v>
      </c>
    </row>
    <row r="102" spans="1:4" ht="18.75">
      <c r="A102" s="262"/>
      <c r="B102" s="270"/>
      <c r="C102" s="298" t="s">
        <v>175</v>
      </c>
      <c r="D102" s="46">
        <v>1795000</v>
      </c>
    </row>
    <row r="103" spans="1:4" ht="19.5" customHeight="1">
      <c r="A103" s="262"/>
      <c r="B103" s="284">
        <v>80104</v>
      </c>
      <c r="C103" s="39" t="s">
        <v>195</v>
      </c>
      <c r="D103" s="40">
        <f>SUM(D104)</f>
        <v>3460000</v>
      </c>
    </row>
    <row r="104" spans="1:4" ht="20.25" customHeight="1">
      <c r="A104" s="262"/>
      <c r="B104" s="270"/>
      <c r="C104" s="272" t="s">
        <v>158</v>
      </c>
      <c r="D104" s="46">
        <f>SUM(D106:D116)</f>
        <v>3460000</v>
      </c>
    </row>
    <row r="105" spans="1:4" ht="18.75">
      <c r="A105" s="262"/>
      <c r="B105" s="270"/>
      <c r="C105" s="272" t="s">
        <v>75</v>
      </c>
      <c r="D105" s="46"/>
    </row>
    <row r="106" spans="1:4" ht="18.75">
      <c r="A106" s="262"/>
      <c r="B106" s="270"/>
      <c r="C106" s="303" t="s">
        <v>168</v>
      </c>
      <c r="D106" s="304">
        <v>199850</v>
      </c>
    </row>
    <row r="107" spans="1:4" ht="18.75">
      <c r="A107" s="262"/>
      <c r="B107" s="270"/>
      <c r="C107" s="299" t="s">
        <v>169</v>
      </c>
      <c r="D107" s="280">
        <v>16240</v>
      </c>
    </row>
    <row r="108" spans="1:4" ht="18.75">
      <c r="A108" s="262"/>
      <c r="B108" s="270"/>
      <c r="C108" s="299" t="s">
        <v>170</v>
      </c>
      <c r="D108" s="280">
        <v>38650</v>
      </c>
    </row>
    <row r="109" spans="1:4" ht="18.75">
      <c r="A109" s="262"/>
      <c r="B109" s="270"/>
      <c r="C109" s="299" t="s">
        <v>171</v>
      </c>
      <c r="D109" s="280">
        <v>5280</v>
      </c>
    </row>
    <row r="110" spans="1:4" ht="18.75">
      <c r="A110" s="262"/>
      <c r="B110" s="270"/>
      <c r="C110" s="303" t="s">
        <v>174</v>
      </c>
      <c r="D110" s="304">
        <v>15160</v>
      </c>
    </row>
    <row r="111" spans="1:4" ht="18.75">
      <c r="A111" s="262"/>
      <c r="B111" s="270"/>
      <c r="C111" s="320" t="s">
        <v>196</v>
      </c>
      <c r="D111" s="304">
        <v>1145000</v>
      </c>
    </row>
    <row r="112" spans="1:4" ht="18.75">
      <c r="A112" s="262"/>
      <c r="B112" s="270"/>
      <c r="C112" s="321" t="s">
        <v>236</v>
      </c>
      <c r="D112" s="779">
        <v>375000</v>
      </c>
    </row>
    <row r="113" spans="1:4" ht="31.5" customHeight="1">
      <c r="A113" s="262"/>
      <c r="B113" s="270"/>
      <c r="C113" s="322" t="s">
        <v>240</v>
      </c>
      <c r="D113" s="778"/>
    </row>
    <row r="114" spans="1:4" ht="17.25" customHeight="1">
      <c r="A114" s="262"/>
      <c r="B114" s="270"/>
      <c r="C114" s="323" t="s">
        <v>237</v>
      </c>
      <c r="D114" s="779">
        <v>1624000</v>
      </c>
    </row>
    <row r="115" spans="1:4" ht="17.25" customHeight="1">
      <c r="A115" s="262"/>
      <c r="B115" s="270"/>
      <c r="C115" s="364" t="s">
        <v>238</v>
      </c>
      <c r="D115" s="780"/>
    </row>
    <row r="116" spans="1:4" ht="18.75">
      <c r="A116" s="262"/>
      <c r="B116" s="270"/>
      <c r="C116" s="298" t="s">
        <v>175</v>
      </c>
      <c r="D116" s="46">
        <v>40820</v>
      </c>
    </row>
    <row r="117" spans="1:4" ht="22.5" customHeight="1">
      <c r="A117" s="262"/>
      <c r="B117" s="284">
        <v>80110</v>
      </c>
      <c r="C117" s="39" t="s">
        <v>186</v>
      </c>
      <c r="D117" s="40">
        <f>SUM(D118,D128)</f>
        <v>10365000</v>
      </c>
    </row>
    <row r="118" spans="1:4" ht="18.75">
      <c r="A118" s="262"/>
      <c r="B118" s="270"/>
      <c r="C118" s="272" t="s">
        <v>158</v>
      </c>
      <c r="D118" s="46">
        <f>SUM(D120:D127)</f>
        <v>10065000</v>
      </c>
    </row>
    <row r="119" spans="1:4" ht="16.5" customHeight="1">
      <c r="A119" s="262"/>
      <c r="B119" s="270"/>
      <c r="C119" s="272" t="s">
        <v>75</v>
      </c>
      <c r="D119" s="46"/>
    </row>
    <row r="120" spans="1:4" ht="18.75">
      <c r="A120" s="262"/>
      <c r="B120" s="270"/>
      <c r="C120" s="303" t="s">
        <v>168</v>
      </c>
      <c r="D120" s="304">
        <v>6287950</v>
      </c>
    </row>
    <row r="121" spans="1:4" ht="18.75" customHeight="1" thickBot="1">
      <c r="A121" s="310"/>
      <c r="B121" s="311"/>
      <c r="C121" s="324" t="s">
        <v>169</v>
      </c>
      <c r="D121" s="254">
        <v>518900</v>
      </c>
    </row>
    <row r="122" spans="1:4" ht="18.75">
      <c r="A122" s="262"/>
      <c r="B122" s="270"/>
      <c r="C122" s="303" t="s">
        <v>170</v>
      </c>
      <c r="D122" s="304">
        <v>1208800</v>
      </c>
    </row>
    <row r="123" spans="1:4" ht="18.75">
      <c r="A123" s="262"/>
      <c r="B123" s="270"/>
      <c r="C123" s="303" t="s">
        <v>171</v>
      </c>
      <c r="D123" s="304">
        <v>164660</v>
      </c>
    </row>
    <row r="124" spans="1:4" ht="18.75">
      <c r="A124" s="262"/>
      <c r="B124" s="270"/>
      <c r="C124" s="299" t="s">
        <v>174</v>
      </c>
      <c r="D124" s="280">
        <v>369690</v>
      </c>
    </row>
    <row r="125" spans="1:4" ht="18.75" customHeight="1">
      <c r="A125" s="262"/>
      <c r="B125" s="270"/>
      <c r="C125" s="325" t="s">
        <v>239</v>
      </c>
      <c r="D125" s="777">
        <v>590000</v>
      </c>
    </row>
    <row r="126" spans="1:4" ht="34.5" customHeight="1">
      <c r="A126" s="262"/>
      <c r="B126" s="270"/>
      <c r="C126" s="363" t="s">
        <v>240</v>
      </c>
      <c r="D126" s="778"/>
    </row>
    <row r="127" spans="1:4" ht="18.75">
      <c r="A127" s="262"/>
      <c r="B127" s="270"/>
      <c r="C127" s="298" t="s">
        <v>175</v>
      </c>
      <c r="D127" s="46">
        <v>925000</v>
      </c>
    </row>
    <row r="128" spans="1:4" ht="18.75">
      <c r="A128" s="262"/>
      <c r="B128" s="270"/>
      <c r="C128" s="285" t="s">
        <v>159</v>
      </c>
      <c r="D128" s="286">
        <v>300000</v>
      </c>
    </row>
    <row r="129" spans="1:4" ht="23.25" customHeight="1">
      <c r="A129" s="262"/>
      <c r="B129" s="284">
        <v>80120</v>
      </c>
      <c r="C129" s="39" t="s">
        <v>218</v>
      </c>
      <c r="D129" s="40">
        <f>SUM(D130)</f>
        <v>190000</v>
      </c>
    </row>
    <row r="130" spans="1:4" ht="18.75">
      <c r="A130" s="262"/>
      <c r="B130" s="270"/>
      <c r="C130" s="272" t="s">
        <v>158</v>
      </c>
      <c r="D130" s="46">
        <f>SUM(D132:D136)</f>
        <v>190000</v>
      </c>
    </row>
    <row r="131" spans="1:4" ht="18.75">
      <c r="A131" s="262"/>
      <c r="B131" s="270"/>
      <c r="C131" s="272" t="s">
        <v>75</v>
      </c>
      <c r="D131" s="46"/>
    </row>
    <row r="132" spans="1:4" ht="18.75">
      <c r="A132" s="262"/>
      <c r="B132" s="270"/>
      <c r="C132" s="303" t="s">
        <v>168</v>
      </c>
      <c r="D132" s="304">
        <v>140000</v>
      </c>
    </row>
    <row r="133" spans="1:4" ht="18.75">
      <c r="A133" s="262"/>
      <c r="B133" s="270"/>
      <c r="C133" s="299" t="s">
        <v>169</v>
      </c>
      <c r="D133" s="280">
        <v>10000</v>
      </c>
    </row>
    <row r="134" spans="1:4" ht="18.75">
      <c r="A134" s="262"/>
      <c r="B134" s="270"/>
      <c r="C134" s="299" t="s">
        <v>170</v>
      </c>
      <c r="D134" s="280">
        <v>25000</v>
      </c>
    </row>
    <row r="135" spans="1:4" ht="18.75">
      <c r="A135" s="262"/>
      <c r="B135" s="270"/>
      <c r="C135" s="303" t="s">
        <v>171</v>
      </c>
      <c r="D135" s="304">
        <v>4000</v>
      </c>
    </row>
    <row r="136" spans="1:4" ht="18.75">
      <c r="A136" s="262"/>
      <c r="B136" s="270"/>
      <c r="C136" s="299" t="s">
        <v>174</v>
      </c>
      <c r="D136" s="280">
        <v>11000</v>
      </c>
    </row>
    <row r="137" spans="1:4" ht="21.75" customHeight="1">
      <c r="A137" s="262"/>
      <c r="B137" s="284">
        <v>80130</v>
      </c>
      <c r="C137" s="39" t="s">
        <v>219</v>
      </c>
      <c r="D137" s="40">
        <f>SUM(D138)</f>
        <v>1150000</v>
      </c>
    </row>
    <row r="138" spans="1:4" ht="18.75">
      <c r="A138" s="262"/>
      <c r="B138" s="270"/>
      <c r="C138" s="272" t="s">
        <v>158</v>
      </c>
      <c r="D138" s="46">
        <f>SUM(D140:D145)</f>
        <v>1150000</v>
      </c>
    </row>
    <row r="139" spans="1:4" ht="18.75">
      <c r="A139" s="262"/>
      <c r="B139" s="270"/>
      <c r="C139" s="272" t="s">
        <v>75</v>
      </c>
      <c r="D139" s="46"/>
    </row>
    <row r="140" spans="1:4" ht="18.75">
      <c r="A140" s="262"/>
      <c r="B140" s="270"/>
      <c r="C140" s="303" t="s">
        <v>168</v>
      </c>
      <c r="D140" s="304">
        <v>700000</v>
      </c>
    </row>
    <row r="141" spans="1:4" ht="18.75">
      <c r="A141" s="262"/>
      <c r="B141" s="270"/>
      <c r="C141" s="299" t="s">
        <v>169</v>
      </c>
      <c r="D141" s="280">
        <v>52000</v>
      </c>
    </row>
    <row r="142" spans="1:4" ht="18.75">
      <c r="A142" s="262"/>
      <c r="B142" s="270"/>
      <c r="C142" s="299" t="s">
        <v>170</v>
      </c>
      <c r="D142" s="280">
        <v>137000</v>
      </c>
    </row>
    <row r="143" spans="1:4" ht="18.75">
      <c r="A143" s="262"/>
      <c r="B143" s="270"/>
      <c r="C143" s="303" t="s">
        <v>171</v>
      </c>
      <c r="D143" s="304">
        <v>19000</v>
      </c>
    </row>
    <row r="144" spans="1:4" ht="18.75">
      <c r="A144" s="262"/>
      <c r="B144" s="270"/>
      <c r="C144" s="299" t="s">
        <v>174</v>
      </c>
      <c r="D144" s="280">
        <v>44000</v>
      </c>
    </row>
    <row r="145" spans="1:4" ht="18.75">
      <c r="A145" s="262"/>
      <c r="B145" s="270"/>
      <c r="C145" s="298" t="s">
        <v>175</v>
      </c>
      <c r="D145" s="46">
        <v>198000</v>
      </c>
    </row>
    <row r="146" spans="1:4" ht="21" customHeight="1">
      <c r="A146" s="262"/>
      <c r="B146" s="284">
        <v>80144</v>
      </c>
      <c r="C146" s="39" t="s">
        <v>220</v>
      </c>
      <c r="D146" s="40">
        <f>SUM(D147)</f>
        <v>210000</v>
      </c>
    </row>
    <row r="147" spans="1:4" ht="18.75">
      <c r="A147" s="262"/>
      <c r="B147" s="270"/>
      <c r="C147" s="272" t="s">
        <v>158</v>
      </c>
      <c r="D147" s="46">
        <f>SUM(D149:D154)</f>
        <v>210000</v>
      </c>
    </row>
    <row r="148" spans="1:4" ht="18.75">
      <c r="A148" s="262"/>
      <c r="B148" s="270"/>
      <c r="C148" s="272" t="s">
        <v>75</v>
      </c>
      <c r="D148" s="46"/>
    </row>
    <row r="149" spans="1:4" ht="18.75">
      <c r="A149" s="262"/>
      <c r="B149" s="270"/>
      <c r="C149" s="303" t="s">
        <v>168</v>
      </c>
      <c r="D149" s="304">
        <v>60000</v>
      </c>
    </row>
    <row r="150" spans="1:4" ht="18.75">
      <c r="A150" s="262"/>
      <c r="B150" s="270"/>
      <c r="C150" s="299" t="s">
        <v>169</v>
      </c>
      <c r="D150" s="280">
        <v>5000</v>
      </c>
    </row>
    <row r="151" spans="1:4" ht="18.75">
      <c r="A151" s="262"/>
      <c r="B151" s="270"/>
      <c r="C151" s="299" t="s">
        <v>170</v>
      </c>
      <c r="D151" s="280">
        <v>17000</v>
      </c>
    </row>
    <row r="152" spans="1:4" ht="18.75">
      <c r="A152" s="262"/>
      <c r="B152" s="270"/>
      <c r="C152" s="303" t="s">
        <v>171</v>
      </c>
      <c r="D152" s="304">
        <v>3000</v>
      </c>
    </row>
    <row r="153" spans="1:4" ht="18.75">
      <c r="A153" s="262"/>
      <c r="B153" s="270"/>
      <c r="C153" s="299" t="s">
        <v>174</v>
      </c>
      <c r="D153" s="280">
        <v>2400</v>
      </c>
    </row>
    <row r="154" spans="1:4" ht="18.75">
      <c r="A154" s="262"/>
      <c r="B154" s="270"/>
      <c r="C154" s="298" t="s">
        <v>175</v>
      </c>
      <c r="D154" s="46">
        <v>122600</v>
      </c>
    </row>
    <row r="155" spans="1:4" ht="20.25" customHeight="1">
      <c r="A155" s="262"/>
      <c r="B155" s="284">
        <v>80146</v>
      </c>
      <c r="C155" s="39" t="s">
        <v>187</v>
      </c>
      <c r="D155" s="40">
        <f>SUM(D156)</f>
        <v>207400</v>
      </c>
    </row>
    <row r="156" spans="1:4" ht="20.25" customHeight="1">
      <c r="A156" s="262"/>
      <c r="B156" s="282"/>
      <c r="C156" s="326" t="s">
        <v>208</v>
      </c>
      <c r="D156" s="42">
        <f>SUM(D158:D163)</f>
        <v>207400</v>
      </c>
    </row>
    <row r="157" spans="1:4" ht="18.75">
      <c r="A157" s="262"/>
      <c r="B157" s="270"/>
      <c r="C157" s="272" t="s">
        <v>75</v>
      </c>
      <c r="D157" s="46"/>
    </row>
    <row r="158" spans="1:4" ht="18.75">
      <c r="A158" s="262"/>
      <c r="B158" s="270"/>
      <c r="C158" s="303" t="s">
        <v>168</v>
      </c>
      <c r="D158" s="304">
        <v>33500</v>
      </c>
    </row>
    <row r="159" spans="1:4" ht="18.75">
      <c r="A159" s="262"/>
      <c r="B159" s="270"/>
      <c r="C159" s="303" t="s">
        <v>169</v>
      </c>
      <c r="D159" s="304">
        <v>2800</v>
      </c>
    </row>
    <row r="160" spans="1:4" ht="18.75">
      <c r="A160" s="262"/>
      <c r="B160" s="270"/>
      <c r="C160" s="299" t="s">
        <v>170</v>
      </c>
      <c r="D160" s="280">
        <v>6500</v>
      </c>
    </row>
    <row r="161" spans="1:4" ht="18.75">
      <c r="A161" s="262"/>
      <c r="B161" s="270"/>
      <c r="C161" s="303" t="s">
        <v>171</v>
      </c>
      <c r="D161" s="304">
        <v>900</v>
      </c>
    </row>
    <row r="162" spans="1:4" ht="19.5" thickBot="1">
      <c r="A162" s="310"/>
      <c r="B162" s="311"/>
      <c r="C162" s="324" t="s">
        <v>174</v>
      </c>
      <c r="D162" s="254">
        <v>2600</v>
      </c>
    </row>
    <row r="163" spans="1:4" ht="18" customHeight="1">
      <c r="A163" s="262"/>
      <c r="B163" s="270"/>
      <c r="C163" s="298" t="s">
        <v>175</v>
      </c>
      <c r="D163" s="46">
        <v>161100</v>
      </c>
    </row>
    <row r="164" spans="1:4" ht="21.75" customHeight="1">
      <c r="A164" s="262"/>
      <c r="B164" s="284">
        <v>80195</v>
      </c>
      <c r="C164" s="39" t="s">
        <v>136</v>
      </c>
      <c r="D164" s="40">
        <f>SUM(D165)</f>
        <v>689319</v>
      </c>
    </row>
    <row r="165" spans="1:4" ht="17.25" customHeight="1">
      <c r="A165" s="262"/>
      <c r="B165" s="270"/>
      <c r="C165" s="272" t="s">
        <v>158</v>
      </c>
      <c r="D165" s="46">
        <f>SUM(D167:D171)</f>
        <v>689319</v>
      </c>
    </row>
    <row r="166" spans="1:4" ht="16.5" customHeight="1">
      <c r="A166" s="262"/>
      <c r="B166" s="270"/>
      <c r="C166" s="272" t="s">
        <v>75</v>
      </c>
      <c r="D166" s="46"/>
    </row>
    <row r="167" spans="1:4" ht="18.75">
      <c r="A167" s="262"/>
      <c r="B167" s="270"/>
      <c r="C167" s="303" t="s">
        <v>168</v>
      </c>
      <c r="D167" s="304">
        <v>356189</v>
      </c>
    </row>
    <row r="168" spans="1:4" ht="18.75">
      <c r="A168" s="262"/>
      <c r="B168" s="270"/>
      <c r="C168" s="299" t="s">
        <v>170</v>
      </c>
      <c r="D168" s="280">
        <v>64080</v>
      </c>
    </row>
    <row r="169" spans="1:4" ht="18.75">
      <c r="A169" s="262"/>
      <c r="B169" s="270"/>
      <c r="C169" s="299" t="s">
        <v>171</v>
      </c>
      <c r="D169" s="280">
        <v>8750</v>
      </c>
    </row>
    <row r="170" spans="1:4" ht="18.75">
      <c r="A170" s="262"/>
      <c r="B170" s="270"/>
      <c r="C170" s="303" t="s">
        <v>174</v>
      </c>
      <c r="D170" s="304">
        <v>216700</v>
      </c>
    </row>
    <row r="171" spans="1:4" ht="19.5" thickBot="1">
      <c r="A171" s="262"/>
      <c r="B171" s="266"/>
      <c r="C171" s="309" t="s">
        <v>175</v>
      </c>
      <c r="D171" s="254">
        <v>43600</v>
      </c>
    </row>
    <row r="172" spans="1:4" ht="21" customHeight="1" thickBot="1">
      <c r="A172" s="256">
        <v>851</v>
      </c>
      <c r="B172" s="258"/>
      <c r="C172" s="112" t="s">
        <v>188</v>
      </c>
      <c r="D172" s="261">
        <f>SUM(D173,D174,D179,D189,D190)</f>
        <v>735000</v>
      </c>
    </row>
    <row r="173" spans="1:4" ht="23.25" customHeight="1">
      <c r="A173" s="262"/>
      <c r="B173" s="266">
        <v>85149</v>
      </c>
      <c r="C173" s="43" t="s">
        <v>189</v>
      </c>
      <c r="D173" s="44">
        <v>50000</v>
      </c>
    </row>
    <row r="174" spans="1:4" ht="18" customHeight="1">
      <c r="A174" s="262"/>
      <c r="B174" s="266">
        <v>85153</v>
      </c>
      <c r="C174" s="43" t="s">
        <v>209</v>
      </c>
      <c r="D174" s="44">
        <f>SUM(D175)</f>
        <v>35000</v>
      </c>
    </row>
    <row r="175" spans="1:4" ht="15.75" customHeight="1">
      <c r="A175" s="262" t="s">
        <v>191</v>
      </c>
      <c r="B175" s="270"/>
      <c r="C175" s="272" t="s">
        <v>158</v>
      </c>
      <c r="D175" s="46">
        <f>SUM(D177:D178)</f>
        <v>35000</v>
      </c>
    </row>
    <row r="176" spans="1:4" ht="17.25" customHeight="1">
      <c r="A176" s="262"/>
      <c r="B176" s="270"/>
      <c r="C176" s="272" t="s">
        <v>75</v>
      </c>
      <c r="D176" s="46"/>
    </row>
    <row r="177" spans="1:4" ht="18.75">
      <c r="A177" s="262"/>
      <c r="B177" s="270"/>
      <c r="C177" s="291" t="s">
        <v>211</v>
      </c>
      <c r="D177" s="777">
        <v>35000</v>
      </c>
    </row>
    <row r="178" spans="1:4" ht="18.75">
      <c r="A178" s="262"/>
      <c r="B178" s="270"/>
      <c r="C178" s="294" t="s">
        <v>212</v>
      </c>
      <c r="D178" s="777"/>
    </row>
    <row r="179" spans="1:4" ht="21" customHeight="1">
      <c r="A179" s="262"/>
      <c r="B179" s="284">
        <v>85154</v>
      </c>
      <c r="C179" s="39" t="s">
        <v>190</v>
      </c>
      <c r="D179" s="40">
        <f>SUM(D180,D188)</f>
        <v>620000</v>
      </c>
    </row>
    <row r="180" spans="1:4" ht="18.75">
      <c r="A180" s="262" t="s">
        <v>191</v>
      </c>
      <c r="B180" s="270"/>
      <c r="C180" s="272" t="s">
        <v>158</v>
      </c>
      <c r="D180" s="46">
        <f>SUM(D182:D187)</f>
        <v>601000</v>
      </c>
    </row>
    <row r="181" spans="1:4" ht="16.5" customHeight="1">
      <c r="A181" s="262"/>
      <c r="B181" s="270"/>
      <c r="C181" s="272" t="s">
        <v>75</v>
      </c>
      <c r="D181" s="46"/>
    </row>
    <row r="182" spans="1:4" ht="18.75">
      <c r="A182" s="262"/>
      <c r="B182" s="270"/>
      <c r="C182" s="291" t="s">
        <v>211</v>
      </c>
      <c r="D182" s="777">
        <v>336500</v>
      </c>
    </row>
    <row r="183" spans="1:4" ht="18" customHeight="1">
      <c r="A183" s="262"/>
      <c r="B183" s="270"/>
      <c r="C183" s="327" t="s">
        <v>212</v>
      </c>
      <c r="D183" s="778"/>
    </row>
    <row r="184" spans="1:4" ht="16.5" customHeight="1">
      <c r="A184" s="262"/>
      <c r="B184" s="270"/>
      <c r="C184" s="291" t="s">
        <v>211</v>
      </c>
      <c r="D184" s="779">
        <v>98000</v>
      </c>
    </row>
    <row r="185" spans="1:4" ht="16.5" customHeight="1">
      <c r="A185" s="262"/>
      <c r="B185" s="270"/>
      <c r="C185" s="294" t="s">
        <v>221</v>
      </c>
      <c r="D185" s="777"/>
    </row>
    <row r="186" spans="1:4" ht="16.5" customHeight="1">
      <c r="A186" s="262"/>
      <c r="B186" s="270"/>
      <c r="C186" s="327" t="s">
        <v>222</v>
      </c>
      <c r="D186" s="778"/>
    </row>
    <row r="187" spans="1:4" ht="18.75">
      <c r="A187" s="262"/>
      <c r="B187" s="270"/>
      <c r="C187" s="298" t="s">
        <v>175</v>
      </c>
      <c r="D187" s="46">
        <v>166500</v>
      </c>
    </row>
    <row r="188" spans="1:4" ht="18.75">
      <c r="A188" s="262"/>
      <c r="B188" s="270"/>
      <c r="C188" s="285" t="s">
        <v>159</v>
      </c>
      <c r="D188" s="286">
        <v>19000</v>
      </c>
    </row>
    <row r="189" spans="1:4" ht="20.25" customHeight="1">
      <c r="A189" s="262"/>
      <c r="B189" s="284">
        <v>85158</v>
      </c>
      <c r="C189" s="331" t="s">
        <v>243</v>
      </c>
      <c r="D189" s="44">
        <v>5000</v>
      </c>
    </row>
    <row r="190" spans="1:4" ht="18.75" customHeight="1">
      <c r="A190" s="262"/>
      <c r="B190" s="284">
        <v>85195</v>
      </c>
      <c r="C190" s="39" t="s">
        <v>176</v>
      </c>
      <c r="D190" s="40">
        <f>SUM(D191:D194)</f>
        <v>25000</v>
      </c>
    </row>
    <row r="191" spans="1:4" ht="33.75" customHeight="1">
      <c r="A191" s="262"/>
      <c r="B191" s="282"/>
      <c r="C191" s="328" t="s">
        <v>223</v>
      </c>
      <c r="D191" s="329">
        <v>23500</v>
      </c>
    </row>
    <row r="192" spans="1:4" ht="18.75" customHeight="1">
      <c r="A192" s="262"/>
      <c r="B192" s="270"/>
      <c r="C192" s="343" t="s">
        <v>211</v>
      </c>
      <c r="D192" s="781">
        <v>1500</v>
      </c>
    </row>
    <row r="193" spans="1:4" ht="18.75" customHeight="1">
      <c r="A193" s="262"/>
      <c r="B193" s="270"/>
      <c r="C193" s="294" t="s">
        <v>221</v>
      </c>
      <c r="D193" s="781"/>
    </row>
    <row r="194" spans="1:4" ht="19.5" customHeight="1" thickBot="1">
      <c r="A194" s="262"/>
      <c r="B194" s="270"/>
      <c r="C194" s="344" t="s">
        <v>222</v>
      </c>
      <c r="D194" s="782"/>
    </row>
    <row r="195" spans="1:4" ht="24.75" customHeight="1" thickBot="1">
      <c r="A195" s="256">
        <v>852</v>
      </c>
      <c r="B195" s="258"/>
      <c r="C195" s="112" t="s">
        <v>122</v>
      </c>
      <c r="D195" s="261">
        <f>SUM(D196,D205,D214,D223,D224,D225,D226,D235,D244)</f>
        <v>22367750</v>
      </c>
    </row>
    <row r="196" spans="1:4" ht="21" customHeight="1">
      <c r="A196" s="262"/>
      <c r="B196" s="267">
        <v>85202</v>
      </c>
      <c r="C196" s="268" t="s">
        <v>192</v>
      </c>
      <c r="D196" s="269">
        <f>SUM(D197)</f>
        <v>409000</v>
      </c>
    </row>
    <row r="197" spans="1:4" ht="17.25" customHeight="1">
      <c r="A197" s="262"/>
      <c r="B197" s="270"/>
      <c r="C197" s="272" t="s">
        <v>158</v>
      </c>
      <c r="D197" s="46">
        <f>SUM(D199:D204)</f>
        <v>409000</v>
      </c>
    </row>
    <row r="198" spans="1:4" ht="16.5" customHeight="1">
      <c r="A198" s="262"/>
      <c r="B198" s="270"/>
      <c r="C198" s="272" t="s">
        <v>75</v>
      </c>
      <c r="D198" s="46"/>
    </row>
    <row r="199" spans="1:4" ht="18.75">
      <c r="A199" s="262"/>
      <c r="B199" s="270"/>
      <c r="C199" s="298" t="s">
        <v>168</v>
      </c>
      <c r="D199" s="46">
        <v>221000</v>
      </c>
    </row>
    <row r="200" spans="1:4" ht="18.75">
      <c r="A200" s="262"/>
      <c r="B200" s="270"/>
      <c r="C200" s="299" t="s">
        <v>169</v>
      </c>
      <c r="D200" s="280">
        <v>15000</v>
      </c>
    </row>
    <row r="201" spans="1:4" ht="18.75">
      <c r="A201" s="262"/>
      <c r="B201" s="270"/>
      <c r="C201" s="299" t="s">
        <v>170</v>
      </c>
      <c r="D201" s="280">
        <v>41800</v>
      </c>
    </row>
    <row r="202" spans="1:4" ht="18.75">
      <c r="A202" s="262"/>
      <c r="B202" s="270"/>
      <c r="C202" s="299" t="s">
        <v>171</v>
      </c>
      <c r="D202" s="280">
        <v>5700</v>
      </c>
    </row>
    <row r="203" spans="1:4" ht="16.5" customHeight="1">
      <c r="A203" s="262"/>
      <c r="B203" s="270"/>
      <c r="C203" s="303" t="s">
        <v>174</v>
      </c>
      <c r="D203" s="304">
        <v>8900</v>
      </c>
    </row>
    <row r="204" spans="1:4" ht="17.25" customHeight="1" thickBot="1">
      <c r="A204" s="310"/>
      <c r="B204" s="311"/>
      <c r="C204" s="324" t="s">
        <v>175</v>
      </c>
      <c r="D204" s="254">
        <v>116600</v>
      </c>
    </row>
    <row r="205" spans="1:4" ht="18.75">
      <c r="A205" s="262"/>
      <c r="B205" s="266">
        <v>85203</v>
      </c>
      <c r="C205" s="43" t="s">
        <v>104</v>
      </c>
      <c r="D205" s="44">
        <f>SUM(D206)</f>
        <v>958340</v>
      </c>
    </row>
    <row r="206" spans="1:4" ht="18.75">
      <c r="A206" s="262"/>
      <c r="B206" s="270"/>
      <c r="C206" s="272" t="s">
        <v>158</v>
      </c>
      <c r="D206" s="46">
        <f>SUM(D208:D213)</f>
        <v>958340</v>
      </c>
    </row>
    <row r="207" spans="1:4" ht="15.75" customHeight="1">
      <c r="A207" s="262"/>
      <c r="B207" s="270"/>
      <c r="C207" s="272" t="s">
        <v>75</v>
      </c>
      <c r="D207" s="46"/>
    </row>
    <row r="208" spans="1:4" ht="18.75">
      <c r="A208" s="262"/>
      <c r="B208" s="270"/>
      <c r="C208" s="303" t="s">
        <v>168</v>
      </c>
      <c r="D208" s="304">
        <v>544000</v>
      </c>
    </row>
    <row r="209" spans="1:4" ht="18.75">
      <c r="A209" s="262"/>
      <c r="B209" s="270"/>
      <c r="C209" s="299" t="s">
        <v>169</v>
      </c>
      <c r="D209" s="280">
        <v>45000</v>
      </c>
    </row>
    <row r="210" spans="1:4" ht="18.75">
      <c r="A210" s="262"/>
      <c r="B210" s="270"/>
      <c r="C210" s="299" t="s">
        <v>170</v>
      </c>
      <c r="D210" s="280">
        <v>104000</v>
      </c>
    </row>
    <row r="211" spans="1:4" ht="18.75">
      <c r="A211" s="262"/>
      <c r="B211" s="270"/>
      <c r="C211" s="303" t="s">
        <v>171</v>
      </c>
      <c r="D211" s="304">
        <v>14340</v>
      </c>
    </row>
    <row r="212" spans="1:4" ht="18.75">
      <c r="A212" s="262"/>
      <c r="B212" s="270"/>
      <c r="C212" s="303" t="s">
        <v>174</v>
      </c>
      <c r="D212" s="304">
        <v>19800</v>
      </c>
    </row>
    <row r="213" spans="1:4" ht="18.75">
      <c r="A213" s="262"/>
      <c r="B213" s="266"/>
      <c r="C213" s="309" t="s">
        <v>175</v>
      </c>
      <c r="D213" s="44">
        <v>231200</v>
      </c>
    </row>
    <row r="214" spans="1:4" ht="37.5">
      <c r="A214" s="262"/>
      <c r="B214" s="266">
        <v>85212</v>
      </c>
      <c r="C214" s="95" t="s">
        <v>242</v>
      </c>
      <c r="D214" s="44">
        <f>SUM(D215)</f>
        <v>11090030</v>
      </c>
    </row>
    <row r="215" spans="1:4" ht="18.75">
      <c r="A215" s="262"/>
      <c r="B215" s="270"/>
      <c r="C215" s="272" t="s">
        <v>158</v>
      </c>
      <c r="D215" s="46">
        <f>SUM(D217:D222)</f>
        <v>11090030</v>
      </c>
    </row>
    <row r="216" spans="1:4" ht="15.75" customHeight="1">
      <c r="A216" s="262"/>
      <c r="B216" s="270"/>
      <c r="C216" s="272" t="s">
        <v>75</v>
      </c>
      <c r="D216" s="46"/>
    </row>
    <row r="217" spans="1:4" ht="18.75">
      <c r="A217" s="262"/>
      <c r="B217" s="270"/>
      <c r="C217" s="303" t="s">
        <v>168</v>
      </c>
      <c r="D217" s="304">
        <v>123600</v>
      </c>
    </row>
    <row r="218" spans="1:4" ht="18.75">
      <c r="A218" s="262"/>
      <c r="B218" s="270"/>
      <c r="C218" s="299" t="s">
        <v>169</v>
      </c>
      <c r="D218" s="280">
        <v>5140</v>
      </c>
    </row>
    <row r="219" spans="1:4" ht="18.75">
      <c r="A219" s="262"/>
      <c r="B219" s="270"/>
      <c r="C219" s="299" t="s">
        <v>170</v>
      </c>
      <c r="D219" s="280">
        <v>22800</v>
      </c>
    </row>
    <row r="220" spans="1:4" ht="18.75">
      <c r="A220" s="262"/>
      <c r="B220" s="270"/>
      <c r="C220" s="303" t="s">
        <v>171</v>
      </c>
      <c r="D220" s="304">
        <v>3100</v>
      </c>
    </row>
    <row r="221" spans="1:4" ht="18.75">
      <c r="A221" s="262"/>
      <c r="B221" s="270"/>
      <c r="C221" s="303" t="s">
        <v>174</v>
      </c>
      <c r="D221" s="304">
        <v>4100</v>
      </c>
    </row>
    <row r="222" spans="1:4" ht="18.75">
      <c r="A222" s="262"/>
      <c r="B222" s="266"/>
      <c r="C222" s="309" t="s">
        <v>175</v>
      </c>
      <c r="D222" s="44">
        <v>10931290</v>
      </c>
    </row>
    <row r="223" spans="1:4" ht="53.25" customHeight="1">
      <c r="A223" s="262"/>
      <c r="B223" s="284">
        <v>85213</v>
      </c>
      <c r="C223" s="330" t="s">
        <v>257</v>
      </c>
      <c r="D223" s="40">
        <v>97440</v>
      </c>
    </row>
    <row r="224" spans="1:4" ht="39.75" customHeight="1">
      <c r="A224" s="262"/>
      <c r="B224" s="266">
        <v>85214</v>
      </c>
      <c r="C224" s="95" t="s">
        <v>224</v>
      </c>
      <c r="D224" s="44">
        <v>2948310</v>
      </c>
    </row>
    <row r="225" spans="1:4" ht="18.75">
      <c r="A225" s="262"/>
      <c r="B225" s="266">
        <v>85215</v>
      </c>
      <c r="C225" s="43" t="s">
        <v>193</v>
      </c>
      <c r="D225" s="44">
        <v>3600000</v>
      </c>
    </row>
    <row r="226" spans="1:4" ht="18.75">
      <c r="A226" s="262"/>
      <c r="B226" s="267">
        <v>85219</v>
      </c>
      <c r="C226" s="268" t="s">
        <v>127</v>
      </c>
      <c r="D226" s="269">
        <f>SUM(D227)</f>
        <v>2447230</v>
      </c>
    </row>
    <row r="227" spans="1:4" ht="18.75">
      <c r="A227" s="262"/>
      <c r="B227" s="270"/>
      <c r="C227" s="272" t="s">
        <v>158</v>
      </c>
      <c r="D227" s="46">
        <f>SUM(D229:D234)</f>
        <v>2447230</v>
      </c>
    </row>
    <row r="228" spans="1:4" ht="15.75" customHeight="1">
      <c r="A228" s="262"/>
      <c r="B228" s="270"/>
      <c r="C228" s="272" t="s">
        <v>75</v>
      </c>
      <c r="D228" s="46"/>
    </row>
    <row r="229" spans="1:4" ht="18.75">
      <c r="A229" s="262"/>
      <c r="B229" s="270"/>
      <c r="C229" s="298" t="s">
        <v>168</v>
      </c>
      <c r="D229" s="46">
        <v>1665000</v>
      </c>
    </row>
    <row r="230" spans="1:4" ht="18.75">
      <c r="A230" s="262"/>
      <c r="B230" s="270"/>
      <c r="C230" s="299" t="s">
        <v>169</v>
      </c>
      <c r="D230" s="280">
        <v>134000</v>
      </c>
    </row>
    <row r="231" spans="1:4" ht="18.75">
      <c r="A231" s="262"/>
      <c r="B231" s="270"/>
      <c r="C231" s="299" t="s">
        <v>170</v>
      </c>
      <c r="D231" s="280">
        <v>318000</v>
      </c>
    </row>
    <row r="232" spans="1:4" ht="18.75">
      <c r="A232" s="262"/>
      <c r="B232" s="270"/>
      <c r="C232" s="299" t="s">
        <v>171</v>
      </c>
      <c r="D232" s="280">
        <v>44000</v>
      </c>
    </row>
    <row r="233" spans="1:4" ht="18.75">
      <c r="A233" s="262"/>
      <c r="B233" s="270"/>
      <c r="C233" s="299" t="s">
        <v>174</v>
      </c>
      <c r="D233" s="280">
        <v>51300</v>
      </c>
    </row>
    <row r="234" spans="1:4" ht="18.75">
      <c r="A234" s="262"/>
      <c r="B234" s="266"/>
      <c r="C234" s="309" t="s">
        <v>175</v>
      </c>
      <c r="D234" s="44">
        <v>234930</v>
      </c>
    </row>
    <row r="235" spans="1:4" ht="18.75">
      <c r="A235" s="262"/>
      <c r="B235" s="267">
        <v>85228</v>
      </c>
      <c r="C235" s="268" t="s">
        <v>105</v>
      </c>
      <c r="D235" s="269">
        <f>SUM(D236)</f>
        <v>799400</v>
      </c>
    </row>
    <row r="236" spans="1:4" ht="18.75">
      <c r="A236" s="262"/>
      <c r="B236" s="270"/>
      <c r="C236" s="272" t="s">
        <v>158</v>
      </c>
      <c r="D236" s="46">
        <f>SUM(D238:D243)</f>
        <v>799400</v>
      </c>
    </row>
    <row r="237" spans="1:4" ht="17.25" customHeight="1">
      <c r="A237" s="262"/>
      <c r="B237" s="270"/>
      <c r="C237" s="272" t="s">
        <v>75</v>
      </c>
      <c r="D237" s="46"/>
    </row>
    <row r="238" spans="1:4" ht="18.75">
      <c r="A238" s="262"/>
      <c r="B238" s="270"/>
      <c r="C238" s="298" t="s">
        <v>168</v>
      </c>
      <c r="D238" s="46">
        <v>101200</v>
      </c>
    </row>
    <row r="239" spans="1:4" ht="18.75">
      <c r="A239" s="262"/>
      <c r="B239" s="270"/>
      <c r="C239" s="299" t="s">
        <v>169</v>
      </c>
      <c r="D239" s="280">
        <v>15500</v>
      </c>
    </row>
    <row r="240" spans="1:4" ht="18.75">
      <c r="A240" s="262"/>
      <c r="B240" s="270"/>
      <c r="C240" s="299" t="s">
        <v>170</v>
      </c>
      <c r="D240" s="280">
        <v>20600</v>
      </c>
    </row>
    <row r="241" spans="1:4" ht="18.75">
      <c r="A241" s="262"/>
      <c r="B241" s="270"/>
      <c r="C241" s="299" t="s">
        <v>171</v>
      </c>
      <c r="D241" s="280">
        <v>2900</v>
      </c>
    </row>
    <row r="242" spans="1:4" ht="18.75">
      <c r="A242" s="262"/>
      <c r="B242" s="270"/>
      <c r="C242" s="299" t="s">
        <v>174</v>
      </c>
      <c r="D242" s="280">
        <v>3400</v>
      </c>
    </row>
    <row r="243" spans="1:4" ht="19.5" thickBot="1">
      <c r="A243" s="310"/>
      <c r="B243" s="311"/>
      <c r="C243" s="365" t="s">
        <v>175</v>
      </c>
      <c r="D243" s="313">
        <v>655800</v>
      </c>
    </row>
    <row r="244" spans="1:4" ht="18.75">
      <c r="A244" s="262"/>
      <c r="B244" s="266">
        <v>85295</v>
      </c>
      <c r="C244" s="43" t="s">
        <v>136</v>
      </c>
      <c r="D244" s="44">
        <f>SUM(D245)</f>
        <v>18000</v>
      </c>
    </row>
    <row r="245" spans="1:4" ht="18.75">
      <c r="A245" s="262"/>
      <c r="B245" s="270"/>
      <c r="C245" s="272" t="s">
        <v>158</v>
      </c>
      <c r="D245" s="46">
        <f>SUM(D247)</f>
        <v>18000</v>
      </c>
    </row>
    <row r="246" spans="1:4" ht="18.75">
      <c r="A246" s="262"/>
      <c r="B246" s="270"/>
      <c r="C246" s="272" t="s">
        <v>75</v>
      </c>
      <c r="D246" s="46"/>
    </row>
    <row r="247" spans="1:4" ht="36" customHeight="1" thickBot="1">
      <c r="A247" s="262"/>
      <c r="B247" s="270"/>
      <c r="C247" s="332" t="s">
        <v>207</v>
      </c>
      <c r="D247" s="313">
        <v>18000</v>
      </c>
    </row>
    <row r="248" spans="1:4" ht="19.5" thickBot="1">
      <c r="A248" s="256">
        <v>854</v>
      </c>
      <c r="B248" s="258"/>
      <c r="C248" s="112" t="s">
        <v>154</v>
      </c>
      <c r="D248" s="261">
        <f>SUM(D249,D258,D269,)</f>
        <v>1282000</v>
      </c>
    </row>
    <row r="249" spans="1:4" ht="18.75">
      <c r="A249" s="262"/>
      <c r="B249" s="266">
        <v>85401</v>
      </c>
      <c r="C249" s="43" t="s">
        <v>194</v>
      </c>
      <c r="D249" s="44">
        <f>SUM(D250)</f>
        <v>1142000</v>
      </c>
    </row>
    <row r="250" spans="1:4" ht="18" customHeight="1">
      <c r="A250" s="262"/>
      <c r="B250" s="270"/>
      <c r="C250" s="272" t="s">
        <v>158</v>
      </c>
      <c r="D250" s="46">
        <f>SUM(D252:D257)</f>
        <v>1142000</v>
      </c>
    </row>
    <row r="251" spans="1:4" ht="18" customHeight="1">
      <c r="A251" s="262"/>
      <c r="B251" s="270"/>
      <c r="C251" s="272" t="s">
        <v>75</v>
      </c>
      <c r="D251" s="46"/>
    </row>
    <row r="252" spans="1:4" ht="18.75">
      <c r="A252" s="262"/>
      <c r="B252" s="270"/>
      <c r="C252" s="303" t="s">
        <v>168</v>
      </c>
      <c r="D252" s="304">
        <v>753060</v>
      </c>
    </row>
    <row r="253" spans="1:4" ht="18.75">
      <c r="A253" s="262"/>
      <c r="B253" s="270"/>
      <c r="C253" s="299" t="s">
        <v>169</v>
      </c>
      <c r="D253" s="280">
        <v>62300</v>
      </c>
    </row>
    <row r="254" spans="1:4" ht="18.75">
      <c r="A254" s="262"/>
      <c r="B254" s="270"/>
      <c r="C254" s="303" t="s">
        <v>170</v>
      </c>
      <c r="D254" s="304">
        <v>143790</v>
      </c>
    </row>
    <row r="255" spans="1:4" ht="18.75">
      <c r="A255" s="262"/>
      <c r="B255" s="270"/>
      <c r="C255" s="299" t="s">
        <v>171</v>
      </c>
      <c r="D255" s="280">
        <v>19710</v>
      </c>
    </row>
    <row r="256" spans="1:4" ht="18.75">
      <c r="A256" s="262"/>
      <c r="B256" s="270"/>
      <c r="C256" s="303" t="s">
        <v>174</v>
      </c>
      <c r="D256" s="304">
        <v>47370</v>
      </c>
    </row>
    <row r="257" spans="1:4" ht="21.75" customHeight="1">
      <c r="A257" s="262"/>
      <c r="B257" s="266"/>
      <c r="C257" s="309" t="s">
        <v>175</v>
      </c>
      <c r="D257" s="44">
        <v>115770</v>
      </c>
    </row>
    <row r="258" spans="1:4" ht="39.75" customHeight="1">
      <c r="A258" s="262"/>
      <c r="B258" s="266">
        <v>85412</v>
      </c>
      <c r="C258" s="333" t="s">
        <v>197</v>
      </c>
      <c r="D258" s="44">
        <f>SUM(D259)</f>
        <v>90000</v>
      </c>
    </row>
    <row r="259" spans="1:4" ht="18.75">
      <c r="A259" s="262"/>
      <c r="B259" s="270"/>
      <c r="C259" s="272" t="s">
        <v>158</v>
      </c>
      <c r="D259" s="46">
        <f>SUM(D261:D268)</f>
        <v>90000</v>
      </c>
    </row>
    <row r="260" spans="1:4" ht="18.75">
      <c r="A260" s="262"/>
      <c r="B260" s="270"/>
      <c r="C260" s="272" t="s">
        <v>75</v>
      </c>
      <c r="D260" s="46"/>
    </row>
    <row r="261" spans="1:4" ht="18.75">
      <c r="A261" s="262"/>
      <c r="B261" s="270"/>
      <c r="C261" s="303" t="s">
        <v>170</v>
      </c>
      <c r="D261" s="304">
        <v>6720</v>
      </c>
    </row>
    <row r="262" spans="1:4" ht="18.75">
      <c r="A262" s="262"/>
      <c r="B262" s="270"/>
      <c r="C262" s="299" t="s">
        <v>171</v>
      </c>
      <c r="D262" s="280">
        <v>920</v>
      </c>
    </row>
    <row r="263" spans="1:4" ht="18.75">
      <c r="A263" s="262"/>
      <c r="B263" s="270"/>
      <c r="C263" s="298" t="s">
        <v>166</v>
      </c>
      <c r="D263" s="777">
        <v>12000</v>
      </c>
    </row>
    <row r="264" spans="1:4" ht="18.75">
      <c r="A264" s="262"/>
      <c r="B264" s="270"/>
      <c r="C264" s="334" t="s">
        <v>226</v>
      </c>
      <c r="D264" s="778"/>
    </row>
    <row r="265" spans="1:4" ht="18.75">
      <c r="A265" s="262"/>
      <c r="B265" s="270"/>
      <c r="C265" s="291" t="s">
        <v>211</v>
      </c>
      <c r="D265" s="779">
        <v>33000</v>
      </c>
    </row>
    <row r="266" spans="1:4" ht="18.75">
      <c r="A266" s="262"/>
      <c r="B266" s="270"/>
      <c r="C266" s="294" t="s">
        <v>221</v>
      </c>
      <c r="D266" s="777"/>
    </row>
    <row r="267" spans="1:4" ht="18.75">
      <c r="A267" s="262"/>
      <c r="B267" s="270"/>
      <c r="C267" s="327" t="s">
        <v>222</v>
      </c>
      <c r="D267" s="778"/>
    </row>
    <row r="268" spans="1:4" ht="20.25" customHeight="1">
      <c r="A268" s="262"/>
      <c r="B268" s="266"/>
      <c r="C268" s="309" t="s">
        <v>175</v>
      </c>
      <c r="D268" s="44">
        <v>37360</v>
      </c>
    </row>
    <row r="269" spans="1:4" ht="21.75" customHeight="1" thickBot="1">
      <c r="A269" s="262"/>
      <c r="B269" s="284">
        <v>85415</v>
      </c>
      <c r="C269" s="39" t="s">
        <v>198</v>
      </c>
      <c r="D269" s="40">
        <v>50000</v>
      </c>
    </row>
    <row r="270" spans="1:4" ht="29.25" customHeight="1" thickBot="1">
      <c r="A270" s="256">
        <v>900</v>
      </c>
      <c r="B270" s="258"/>
      <c r="C270" s="112" t="s">
        <v>40</v>
      </c>
      <c r="D270" s="261">
        <f>SUM(D271,D272,D274,D275,D276)</f>
        <v>5302000</v>
      </c>
    </row>
    <row r="271" spans="1:4" ht="20.25" customHeight="1">
      <c r="A271" s="262"/>
      <c r="B271" s="266">
        <v>90004</v>
      </c>
      <c r="C271" s="43" t="s">
        <v>199</v>
      </c>
      <c r="D271" s="44">
        <v>917000</v>
      </c>
    </row>
    <row r="272" spans="1:4" ht="21" customHeight="1">
      <c r="A272" s="262"/>
      <c r="B272" s="284">
        <v>90013</v>
      </c>
      <c r="C272" s="39" t="s">
        <v>200</v>
      </c>
      <c r="D272" s="40">
        <f>SUM(D273)</f>
        <v>120000</v>
      </c>
    </row>
    <row r="273" spans="1:4" ht="35.25" customHeight="1">
      <c r="A273" s="262"/>
      <c r="B273" s="284"/>
      <c r="C273" s="335" t="s">
        <v>227</v>
      </c>
      <c r="D273" s="40">
        <v>120000</v>
      </c>
    </row>
    <row r="274" spans="1:4" ht="21.75" customHeight="1">
      <c r="A274" s="262"/>
      <c r="B274" s="284">
        <v>90015</v>
      </c>
      <c r="C274" s="39" t="s">
        <v>213</v>
      </c>
      <c r="D274" s="40">
        <v>1600000</v>
      </c>
    </row>
    <row r="275" spans="1:4" ht="39.75" customHeight="1">
      <c r="A275" s="262"/>
      <c r="B275" s="284">
        <v>90020</v>
      </c>
      <c r="C275" s="93" t="s">
        <v>225</v>
      </c>
      <c r="D275" s="40">
        <v>5000</v>
      </c>
    </row>
    <row r="276" spans="1:4" ht="21.75" customHeight="1">
      <c r="A276" s="262"/>
      <c r="B276" s="284">
        <v>90095</v>
      </c>
      <c r="C276" s="39" t="s">
        <v>136</v>
      </c>
      <c r="D276" s="40">
        <f>SUM(D277,)</f>
        <v>2660000</v>
      </c>
    </row>
    <row r="277" spans="1:4" ht="18.75">
      <c r="A277" s="262"/>
      <c r="B277" s="270"/>
      <c r="C277" s="272" t="s">
        <v>158</v>
      </c>
      <c r="D277" s="46">
        <f>SUM(D279:D284)</f>
        <v>2660000</v>
      </c>
    </row>
    <row r="278" spans="1:4" ht="18.75">
      <c r="A278" s="262"/>
      <c r="B278" s="270"/>
      <c r="C278" s="273" t="s">
        <v>75</v>
      </c>
      <c r="D278" s="46"/>
    </row>
    <row r="279" spans="1:4" ht="18.75">
      <c r="A279" s="262"/>
      <c r="B279" s="270"/>
      <c r="C279" s="303" t="s">
        <v>168</v>
      </c>
      <c r="D279" s="304">
        <v>1330200</v>
      </c>
    </row>
    <row r="280" spans="1:4" ht="19.5" thickBot="1">
      <c r="A280" s="310"/>
      <c r="B280" s="311"/>
      <c r="C280" s="365" t="s">
        <v>169</v>
      </c>
      <c r="D280" s="313">
        <v>95400</v>
      </c>
    </row>
    <row r="281" spans="1:4" ht="18.75">
      <c r="A281" s="262"/>
      <c r="B281" s="270"/>
      <c r="C281" s="298" t="s">
        <v>170</v>
      </c>
      <c r="D281" s="46">
        <v>247700</v>
      </c>
    </row>
    <row r="282" spans="1:4" ht="18.75">
      <c r="A282" s="262"/>
      <c r="B282" s="270"/>
      <c r="C282" s="299" t="s">
        <v>171</v>
      </c>
      <c r="D282" s="280">
        <v>34200</v>
      </c>
    </row>
    <row r="283" spans="1:4" ht="18.75">
      <c r="A283" s="262"/>
      <c r="B283" s="270"/>
      <c r="C283" s="299" t="s">
        <v>174</v>
      </c>
      <c r="D283" s="280">
        <v>43100</v>
      </c>
    </row>
    <row r="284" spans="1:4" ht="19.5" thickBot="1">
      <c r="A284" s="262"/>
      <c r="B284" s="270"/>
      <c r="C284" s="298" t="s">
        <v>175</v>
      </c>
      <c r="D284" s="46">
        <v>909400</v>
      </c>
    </row>
    <row r="285" spans="1:4" ht="27.75" customHeight="1" thickBot="1">
      <c r="A285" s="256">
        <v>921</v>
      </c>
      <c r="B285" s="258"/>
      <c r="C285" s="112" t="s">
        <v>137</v>
      </c>
      <c r="D285" s="261">
        <f>SUM(D286,D294,D298,D302)</f>
        <v>3379000</v>
      </c>
    </row>
    <row r="286" spans="1:4" ht="24" customHeight="1">
      <c r="A286" s="262"/>
      <c r="B286" s="266">
        <v>92105</v>
      </c>
      <c r="C286" s="43" t="s">
        <v>201</v>
      </c>
      <c r="D286" s="44">
        <f>SUM(D287)</f>
        <v>142500</v>
      </c>
    </row>
    <row r="287" spans="1:4" ht="18.75">
      <c r="A287" s="262" t="s">
        <v>191</v>
      </c>
      <c r="B287" s="270"/>
      <c r="C287" s="272" t="s">
        <v>158</v>
      </c>
      <c r="D287" s="46">
        <f>SUM(D289:D293)</f>
        <v>142500</v>
      </c>
    </row>
    <row r="288" spans="1:4" ht="16.5" customHeight="1">
      <c r="A288" s="262"/>
      <c r="B288" s="270"/>
      <c r="C288" s="272" t="s">
        <v>75</v>
      </c>
      <c r="D288" s="46"/>
    </row>
    <row r="289" spans="1:4" ht="18.75">
      <c r="A289" s="262"/>
      <c r="B289" s="270"/>
      <c r="C289" s="291" t="s">
        <v>166</v>
      </c>
      <c r="D289" s="777">
        <v>35000</v>
      </c>
    </row>
    <row r="290" spans="1:4" ht="18.75">
      <c r="A290" s="262"/>
      <c r="B290" s="270"/>
      <c r="C290" s="327" t="s">
        <v>202</v>
      </c>
      <c r="D290" s="778"/>
    </row>
    <row r="291" spans="1:4" ht="18.75">
      <c r="A291" s="262"/>
      <c r="B291" s="270"/>
      <c r="C291" s="291" t="s">
        <v>166</v>
      </c>
      <c r="D291" s="777">
        <v>65000</v>
      </c>
    </row>
    <row r="292" spans="1:4" ht="18.75">
      <c r="A292" s="262"/>
      <c r="B292" s="270"/>
      <c r="C292" s="327" t="s">
        <v>210</v>
      </c>
      <c r="D292" s="778"/>
    </row>
    <row r="293" spans="1:4" ht="18.75">
      <c r="A293" s="262"/>
      <c r="B293" s="266"/>
      <c r="C293" s="309" t="s">
        <v>175</v>
      </c>
      <c r="D293" s="44">
        <v>42500</v>
      </c>
    </row>
    <row r="294" spans="1:4" ht="21" customHeight="1">
      <c r="A294" s="262"/>
      <c r="B294" s="266">
        <v>92109</v>
      </c>
      <c r="C294" s="43" t="s">
        <v>203</v>
      </c>
      <c r="D294" s="44">
        <f>SUM(D295)</f>
        <v>630000</v>
      </c>
    </row>
    <row r="295" spans="1:4" ht="18.75">
      <c r="A295" s="262"/>
      <c r="B295" s="270"/>
      <c r="C295" s="272" t="s">
        <v>158</v>
      </c>
      <c r="D295" s="46">
        <f>SUM(D297)</f>
        <v>630000</v>
      </c>
    </row>
    <row r="296" spans="1:4" ht="16.5" customHeight="1">
      <c r="A296" s="262"/>
      <c r="B296" s="270"/>
      <c r="C296" s="272" t="s">
        <v>75</v>
      </c>
      <c r="D296" s="46"/>
    </row>
    <row r="297" spans="1:4" ht="16.5" customHeight="1">
      <c r="A297" s="262"/>
      <c r="B297" s="266"/>
      <c r="C297" s="379" t="s">
        <v>258</v>
      </c>
      <c r="D297" s="44">
        <v>630000</v>
      </c>
    </row>
    <row r="298" spans="1:4" ht="20.25" customHeight="1">
      <c r="A298" s="262"/>
      <c r="B298" s="266">
        <v>92116</v>
      </c>
      <c r="C298" s="43" t="s">
        <v>204</v>
      </c>
      <c r="D298" s="44">
        <f>SUM(D299)</f>
        <v>1490000</v>
      </c>
    </row>
    <row r="299" spans="1:4" ht="18.75">
      <c r="A299" s="262"/>
      <c r="B299" s="270"/>
      <c r="C299" s="272" t="s">
        <v>158</v>
      </c>
      <c r="D299" s="46">
        <f>SUM(D301)</f>
        <v>1490000</v>
      </c>
    </row>
    <row r="300" spans="1:4" ht="18.75">
      <c r="A300" s="262"/>
      <c r="B300" s="270"/>
      <c r="C300" s="272" t="s">
        <v>75</v>
      </c>
      <c r="D300" s="46"/>
    </row>
    <row r="301" spans="1:4" ht="18.75">
      <c r="A301" s="262"/>
      <c r="B301" s="270"/>
      <c r="C301" s="379" t="s">
        <v>258</v>
      </c>
      <c r="D301" s="46">
        <v>1490000</v>
      </c>
    </row>
    <row r="302" spans="1:4" ht="22.5" customHeight="1">
      <c r="A302" s="262"/>
      <c r="B302" s="284">
        <v>92195</v>
      </c>
      <c r="C302" s="39" t="s">
        <v>176</v>
      </c>
      <c r="D302" s="40">
        <f>SUM(D303,D306)</f>
        <v>1116500</v>
      </c>
    </row>
    <row r="303" spans="1:4" ht="18.75">
      <c r="A303" s="262"/>
      <c r="B303" s="270"/>
      <c r="C303" s="272" t="s">
        <v>158</v>
      </c>
      <c r="D303" s="46">
        <f>SUM(D305)</f>
        <v>241500</v>
      </c>
    </row>
    <row r="304" spans="1:4" ht="18.75">
      <c r="A304" s="262"/>
      <c r="B304" s="270"/>
      <c r="C304" s="272" t="s">
        <v>75</v>
      </c>
      <c r="D304" s="46"/>
    </row>
    <row r="305" spans="1:4" ht="18.75">
      <c r="A305" s="262"/>
      <c r="B305" s="270"/>
      <c r="C305" s="298" t="s">
        <v>175</v>
      </c>
      <c r="D305" s="46">
        <v>241500</v>
      </c>
    </row>
    <row r="306" spans="1:4" ht="19.5" thickBot="1">
      <c r="A306" s="262"/>
      <c r="B306" s="311"/>
      <c r="C306" s="360" t="s">
        <v>159</v>
      </c>
      <c r="D306" s="361">
        <v>875000</v>
      </c>
    </row>
    <row r="307" spans="1:4" ht="29.25" customHeight="1" thickBot="1">
      <c r="A307" s="256">
        <v>926</v>
      </c>
      <c r="B307" s="258"/>
      <c r="C307" s="112" t="s">
        <v>41</v>
      </c>
      <c r="D307" s="261">
        <f>SUM(D308,D309,D315,)</f>
        <v>2440000</v>
      </c>
    </row>
    <row r="308" spans="1:4" ht="19.5" customHeight="1">
      <c r="A308" s="349"/>
      <c r="B308" s="288">
        <v>92601</v>
      </c>
      <c r="C308" s="377" t="s">
        <v>259</v>
      </c>
      <c r="D308" s="290">
        <v>50000</v>
      </c>
    </row>
    <row r="309" spans="1:4" ht="18.75">
      <c r="A309" s="262"/>
      <c r="B309" s="266">
        <v>92605</v>
      </c>
      <c r="C309" s="43" t="s">
        <v>205</v>
      </c>
      <c r="D309" s="44">
        <f>SUM(D310)</f>
        <v>250000</v>
      </c>
    </row>
    <row r="310" spans="1:4" ht="18.75">
      <c r="A310" s="262" t="s">
        <v>191</v>
      </c>
      <c r="B310" s="270"/>
      <c r="C310" s="272" t="s">
        <v>158</v>
      </c>
      <c r="D310" s="46">
        <f>SUM(D312:D314)</f>
        <v>250000</v>
      </c>
    </row>
    <row r="311" spans="1:4" ht="18.75">
      <c r="A311" s="262"/>
      <c r="B311" s="270"/>
      <c r="C311" s="272" t="s">
        <v>75</v>
      </c>
      <c r="D311" s="46"/>
    </row>
    <row r="312" spans="1:4" ht="18.75">
      <c r="A312" s="262"/>
      <c r="B312" s="270"/>
      <c r="C312" s="291" t="s">
        <v>166</v>
      </c>
      <c r="D312" s="777">
        <v>220000</v>
      </c>
    </row>
    <row r="313" spans="1:4" ht="18.75">
      <c r="A313" s="262"/>
      <c r="B313" s="270"/>
      <c r="C313" s="327" t="s">
        <v>210</v>
      </c>
      <c r="D313" s="778"/>
    </row>
    <row r="314" spans="1:4" ht="18.75">
      <c r="A314" s="262"/>
      <c r="B314" s="270"/>
      <c r="C314" s="298" t="s">
        <v>175</v>
      </c>
      <c r="D314" s="46">
        <v>30000</v>
      </c>
    </row>
    <row r="315" spans="1:4" ht="21.75" customHeight="1">
      <c r="A315" s="262"/>
      <c r="B315" s="284">
        <v>92695</v>
      </c>
      <c r="C315" s="39" t="s">
        <v>206</v>
      </c>
      <c r="D315" s="40">
        <f>SUM(D316)</f>
        <v>2140000</v>
      </c>
    </row>
    <row r="316" spans="1:4" ht="18.75">
      <c r="A316" s="262"/>
      <c r="B316" s="270"/>
      <c r="C316" s="272" t="s">
        <v>158</v>
      </c>
      <c r="D316" s="46">
        <f>SUM(D318:D323)</f>
        <v>2140000</v>
      </c>
    </row>
    <row r="317" spans="1:4" ht="18.75">
      <c r="A317" s="262"/>
      <c r="B317" s="270"/>
      <c r="C317" s="272" t="s">
        <v>75</v>
      </c>
      <c r="D317" s="46"/>
    </row>
    <row r="318" spans="1:4" ht="18.75">
      <c r="A318" s="262"/>
      <c r="B318" s="270"/>
      <c r="C318" s="272" t="s">
        <v>168</v>
      </c>
      <c r="D318" s="46">
        <v>667300</v>
      </c>
    </row>
    <row r="319" spans="1:4" ht="18.75">
      <c r="A319" s="262"/>
      <c r="B319" s="270"/>
      <c r="C319" s="336" t="s">
        <v>169</v>
      </c>
      <c r="D319" s="280">
        <v>55300</v>
      </c>
    </row>
    <row r="320" spans="1:4" ht="18.75">
      <c r="A320" s="262"/>
      <c r="B320" s="270"/>
      <c r="C320" s="336" t="s">
        <v>170</v>
      </c>
      <c r="D320" s="280">
        <v>125300</v>
      </c>
    </row>
    <row r="321" spans="1:4" ht="17.25" customHeight="1" thickBot="1">
      <c r="A321" s="310"/>
      <c r="B321" s="311"/>
      <c r="C321" s="381" t="s">
        <v>171</v>
      </c>
      <c r="D321" s="254">
        <v>17300</v>
      </c>
    </row>
    <row r="322" spans="1:4" ht="18.75">
      <c r="A322" s="262"/>
      <c r="B322" s="270"/>
      <c r="C322" s="380" t="s">
        <v>174</v>
      </c>
      <c r="D322" s="304">
        <v>19600</v>
      </c>
    </row>
    <row r="323" spans="1:4" ht="19.5" thickBot="1">
      <c r="A323" s="262"/>
      <c r="B323" s="270"/>
      <c r="C323" s="337" t="s">
        <v>175</v>
      </c>
      <c r="D323" s="338">
        <v>1255200</v>
      </c>
    </row>
    <row r="324" spans="1:4" ht="33.75" customHeight="1" thickBot="1" thickTop="1">
      <c r="A324" s="339"/>
      <c r="B324" s="340"/>
      <c r="C324" s="341" t="s">
        <v>42</v>
      </c>
      <c r="D324" s="342">
        <f>SUM(D6,D8,D18,D23,D31,D35,D57,D65,D80,D82,D88,D93,D172,D195,D248,D270,D285,D307)</f>
        <v>90371039</v>
      </c>
    </row>
  </sheetData>
  <mergeCells count="14">
    <mergeCell ref="D312:D313"/>
    <mergeCell ref="D182:D183"/>
    <mergeCell ref="D263:D264"/>
    <mergeCell ref="D177:D178"/>
    <mergeCell ref="D291:D292"/>
    <mergeCell ref="D289:D290"/>
    <mergeCell ref="D184:D186"/>
    <mergeCell ref="D192:D194"/>
    <mergeCell ref="D265:D267"/>
    <mergeCell ref="A3:D3"/>
    <mergeCell ref="D125:D126"/>
    <mergeCell ref="D14:D15"/>
    <mergeCell ref="D112:D113"/>
    <mergeCell ref="D114:D115"/>
  </mergeCells>
  <printOptions horizontalCentered="1"/>
  <pageMargins left="0.7874015748031497" right="0.1968503937007874" top="0.11811023622047245" bottom="0.1968503937007874" header="0.5118110236220472" footer="0.1968503937007874"/>
  <pageSetup horizontalDpi="600" verticalDpi="600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E17"/>
  <sheetViews>
    <sheetView workbookViewId="0" topLeftCell="A1">
      <selection activeCell="B5" sqref="B5"/>
    </sheetView>
  </sheetViews>
  <sheetFormatPr defaultColWidth="9.00390625" defaultRowHeight="12.75"/>
  <cols>
    <col min="1" max="1" width="7.125" style="0" customWidth="1"/>
    <col min="2" max="2" width="37.875" style="0" customWidth="1"/>
    <col min="3" max="3" width="16.625" style="0" customWidth="1"/>
    <col min="4" max="4" width="16.75390625" style="0" customWidth="1"/>
    <col min="5" max="5" width="16.875" style="0" customWidth="1"/>
  </cols>
  <sheetData>
    <row r="1" spans="1:5" ht="15.75">
      <c r="A1" s="216"/>
      <c r="B1" s="217"/>
      <c r="C1" s="217"/>
      <c r="D1" s="247"/>
      <c r="E1" s="47" t="s">
        <v>430</v>
      </c>
    </row>
    <row r="2" spans="1:5" ht="15.75">
      <c r="A2" s="216"/>
      <c r="B2" s="217"/>
      <c r="C2" s="217"/>
      <c r="D2" s="247"/>
      <c r="E2" s="47" t="s">
        <v>426</v>
      </c>
    </row>
    <row r="3" spans="1:5" ht="15.75">
      <c r="A3" s="216"/>
      <c r="B3" s="217"/>
      <c r="C3" s="217"/>
      <c r="D3" s="217"/>
      <c r="E3" s="217"/>
    </row>
    <row r="4" spans="1:5" ht="20.25">
      <c r="A4" s="220" t="s">
        <v>144</v>
      </c>
      <c r="B4" s="219"/>
      <c r="C4" s="219"/>
      <c r="D4" s="218"/>
      <c r="E4" s="218"/>
    </row>
    <row r="5" spans="1:5" ht="20.25">
      <c r="A5" s="220" t="s">
        <v>260</v>
      </c>
      <c r="B5" s="219"/>
      <c r="C5" s="219"/>
      <c r="D5" s="218"/>
      <c r="E5" s="218"/>
    </row>
    <row r="6" spans="1:5" ht="19.5" thickBot="1">
      <c r="A6" s="221"/>
      <c r="B6" s="221"/>
      <c r="C6" s="221"/>
      <c r="D6" s="222"/>
      <c r="E6" s="222" t="s">
        <v>43</v>
      </c>
    </row>
    <row r="7" spans="1:5" ht="21" thickBot="1">
      <c r="A7" s="226" t="s">
        <v>76</v>
      </c>
      <c r="B7" s="783" t="s">
        <v>138</v>
      </c>
      <c r="C7" s="784"/>
      <c r="D7" s="227" t="s">
        <v>145</v>
      </c>
      <c r="E7" s="228" t="s">
        <v>146</v>
      </c>
    </row>
    <row r="8" spans="1:5" ht="45" customHeight="1">
      <c r="A8" s="223">
        <v>931</v>
      </c>
      <c r="B8" s="787" t="s">
        <v>261</v>
      </c>
      <c r="C8" s="788"/>
      <c r="D8" s="230">
        <v>5000000</v>
      </c>
      <c r="E8" s="250" t="s">
        <v>73</v>
      </c>
    </row>
    <row r="9" spans="1:5" ht="45" customHeight="1">
      <c r="A9" s="366">
        <v>955</v>
      </c>
      <c r="B9" s="785" t="s">
        <v>241</v>
      </c>
      <c r="C9" s="761"/>
      <c r="D9" s="230">
        <v>2880000</v>
      </c>
      <c r="E9" s="386" t="s">
        <v>73</v>
      </c>
    </row>
    <row r="10" spans="1:5" ht="33" customHeight="1">
      <c r="A10" s="229">
        <v>982</v>
      </c>
      <c r="B10" s="785" t="s">
        <v>149</v>
      </c>
      <c r="C10" s="789"/>
      <c r="D10" s="249" t="s">
        <v>73</v>
      </c>
      <c r="E10" s="232">
        <v>2000000</v>
      </c>
    </row>
    <row r="11" spans="1:5" ht="60.75" customHeight="1" thickBot="1">
      <c r="A11" s="229">
        <v>992</v>
      </c>
      <c r="B11" s="785" t="s">
        <v>147</v>
      </c>
      <c r="C11" s="786"/>
      <c r="D11" s="231" t="s">
        <v>44</v>
      </c>
      <c r="E11" s="232">
        <v>750000</v>
      </c>
    </row>
    <row r="12" spans="1:5" ht="29.25" customHeight="1" thickBot="1" thickTop="1">
      <c r="A12" s="224" t="s">
        <v>148</v>
      </c>
      <c r="B12" s="248"/>
      <c r="C12" s="248"/>
      <c r="D12" s="233">
        <f>SUM(D8:D11)</f>
        <v>7880000</v>
      </c>
      <c r="E12" s="234">
        <f>SUM(E8:E11)</f>
        <v>2750000</v>
      </c>
    </row>
    <row r="13" spans="1:5" ht="17.25" customHeight="1" thickTop="1">
      <c r="A13" s="251"/>
      <c r="B13" s="219"/>
      <c r="C13" s="219"/>
      <c r="D13" s="252"/>
      <c r="E13" s="252"/>
    </row>
    <row r="14" spans="1:5" ht="15.75">
      <c r="A14" s="216"/>
      <c r="B14" s="217"/>
      <c r="C14" s="217"/>
      <c r="D14" s="253"/>
      <c r="E14" s="253"/>
    </row>
    <row r="15" spans="1:5" ht="18">
      <c r="A15" s="216"/>
      <c r="B15" s="235">
        <v>85241039</v>
      </c>
      <c r="C15" s="236"/>
      <c r="D15" s="244" t="s">
        <v>150</v>
      </c>
      <c r="E15" s="241">
        <v>90371039</v>
      </c>
    </row>
    <row r="16" spans="1:5" ht="18">
      <c r="A16" s="216"/>
      <c r="B16" s="237">
        <f>SUM(D12)</f>
        <v>7880000</v>
      </c>
      <c r="C16" s="238"/>
      <c r="D16" s="245" t="s">
        <v>151</v>
      </c>
      <c r="E16" s="242">
        <f>SUM(E12)</f>
        <v>2750000</v>
      </c>
    </row>
    <row r="17" spans="1:5" ht="18">
      <c r="A17" s="216"/>
      <c r="B17" s="239">
        <f>SUM(B15:B16)</f>
        <v>93121039</v>
      </c>
      <c r="C17" s="240"/>
      <c r="D17" s="246" t="s">
        <v>152</v>
      </c>
      <c r="E17" s="243">
        <f>SUM(E15:E16)</f>
        <v>93121039</v>
      </c>
    </row>
  </sheetData>
  <mergeCells count="5">
    <mergeCell ref="B7:C7"/>
    <mergeCell ref="B11:C11"/>
    <mergeCell ref="B8:C8"/>
    <mergeCell ref="B10:C10"/>
    <mergeCell ref="B9:C9"/>
  </mergeCells>
  <printOptions/>
  <pageMargins left="0.5905511811023623" right="0.1968503937007874" top="0.7874015748031497" bottom="0.984251968503937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9"/>
  <dimension ref="A1:F63"/>
  <sheetViews>
    <sheetView workbookViewId="0" topLeftCell="A1">
      <selection activeCell="A4" sqref="A4:E4"/>
    </sheetView>
  </sheetViews>
  <sheetFormatPr defaultColWidth="9.00390625" defaultRowHeight="12.75"/>
  <cols>
    <col min="1" max="1" width="4.25390625" style="0" customWidth="1"/>
    <col min="2" max="2" width="6.00390625" style="0" customWidth="1"/>
    <col min="3" max="3" width="34.625" style="0" customWidth="1"/>
    <col min="4" max="4" width="12.75390625" style="0" customWidth="1"/>
    <col min="5" max="5" width="39.625" style="11" customWidth="1"/>
  </cols>
  <sheetData>
    <row r="1" spans="1:6" ht="15.75">
      <c r="A1" s="216"/>
      <c r="B1" s="216"/>
      <c r="C1" s="759" t="s">
        <v>431</v>
      </c>
      <c r="D1" s="756"/>
      <c r="E1" s="756"/>
      <c r="F1" s="390"/>
    </row>
    <row r="2" spans="1:5" ht="15.75">
      <c r="A2" s="216"/>
      <c r="B2" s="216"/>
      <c r="C2" s="755" t="s">
        <v>427</v>
      </c>
      <c r="D2" s="756"/>
      <c r="E2" s="756"/>
    </row>
    <row r="3" spans="1:4" ht="18.75">
      <c r="A3" s="216"/>
      <c r="B3" s="216"/>
      <c r="C3" s="217"/>
      <c r="D3" s="217"/>
    </row>
    <row r="4" spans="1:5" s="499" customFormat="1" ht="15.75">
      <c r="A4" s="757" t="s">
        <v>139</v>
      </c>
      <c r="B4" s="758"/>
      <c r="C4" s="758"/>
      <c r="D4" s="758"/>
      <c r="E4" s="758"/>
    </row>
    <row r="5" spans="1:5" s="499" customFormat="1" ht="15.75">
      <c r="A5" s="757" t="s">
        <v>294</v>
      </c>
      <c r="B5" s="758"/>
      <c r="C5" s="758"/>
      <c r="D5" s="758"/>
      <c r="E5" s="758"/>
    </row>
    <row r="6" spans="1:4" ht="19.5" thickBot="1">
      <c r="A6" s="221"/>
      <c r="B6" s="221"/>
      <c r="C6" s="221"/>
      <c r="D6" s="222" t="s">
        <v>43</v>
      </c>
    </row>
    <row r="7" spans="1:5" s="503" customFormat="1" ht="30" customHeight="1" thickBot="1">
      <c r="A7" s="500" t="s">
        <v>0</v>
      </c>
      <c r="B7" s="501" t="s">
        <v>102</v>
      </c>
      <c r="C7" s="501" t="s">
        <v>138</v>
      </c>
      <c r="D7" s="502" t="s">
        <v>140</v>
      </c>
      <c r="E7" s="556" t="s">
        <v>295</v>
      </c>
    </row>
    <row r="8" spans="1:5" s="503" customFormat="1" ht="22.5" customHeight="1" thickBot="1">
      <c r="A8" s="557">
        <v>600</v>
      </c>
      <c r="B8" s="558"/>
      <c r="C8" s="559" t="s">
        <v>133</v>
      </c>
      <c r="D8" s="560">
        <f>SUM(D9,D11)</f>
        <v>3030000</v>
      </c>
      <c r="E8" s="445"/>
    </row>
    <row r="9" spans="1:5" s="503" customFormat="1" ht="12.75">
      <c r="A9" s="504"/>
      <c r="B9" s="539">
        <v>60014</v>
      </c>
      <c r="C9" s="549" t="s">
        <v>296</v>
      </c>
      <c r="D9" s="531">
        <f>SUM(D10)</f>
        <v>100000</v>
      </c>
      <c r="E9" s="444"/>
    </row>
    <row r="10" spans="1:5" s="503" customFormat="1" ht="12.75">
      <c r="A10" s="504"/>
      <c r="B10" s="391"/>
      <c r="C10" s="505" t="s">
        <v>297</v>
      </c>
      <c r="D10" s="506">
        <v>100000</v>
      </c>
      <c r="E10" s="440"/>
    </row>
    <row r="11" spans="1:5" s="503" customFormat="1" ht="12.75">
      <c r="A11" s="507"/>
      <c r="B11" s="508">
        <v>60016</v>
      </c>
      <c r="C11" s="509" t="s">
        <v>134</v>
      </c>
      <c r="D11" s="510">
        <f>SUM(D13,D14,D15,D20)</f>
        <v>2930000</v>
      </c>
      <c r="E11" s="440"/>
    </row>
    <row r="12" spans="1:5" s="503" customFormat="1" ht="12.75" customHeight="1">
      <c r="A12" s="511"/>
      <c r="B12" s="512"/>
      <c r="C12" s="513" t="s">
        <v>88</v>
      </c>
      <c r="D12" s="514"/>
      <c r="E12" s="515"/>
    </row>
    <row r="13" spans="1:5" s="503" customFormat="1" ht="51.75" customHeight="1">
      <c r="A13" s="511"/>
      <c r="B13" s="516"/>
      <c r="C13" s="517" t="s">
        <v>298</v>
      </c>
      <c r="D13" s="393">
        <v>100000</v>
      </c>
      <c r="E13" s="518" t="s">
        <v>299</v>
      </c>
    </row>
    <row r="14" spans="1:5" s="503" customFormat="1" ht="16.5" customHeight="1">
      <c r="A14" s="511"/>
      <c r="B14" s="516"/>
      <c r="C14" s="519" t="s">
        <v>300</v>
      </c>
      <c r="D14" s="520">
        <v>800000</v>
      </c>
      <c r="E14" s="521" t="s">
        <v>301</v>
      </c>
    </row>
    <row r="15" spans="1:5" s="503" customFormat="1" ht="15.75" customHeight="1">
      <c r="A15" s="511"/>
      <c r="B15" s="516"/>
      <c r="C15" s="522" t="s">
        <v>302</v>
      </c>
      <c r="D15" s="403">
        <f>SUM(D16:D19)</f>
        <v>1390000</v>
      </c>
      <c r="E15" s="515"/>
    </row>
    <row r="16" spans="1:5" s="503" customFormat="1" ht="15" customHeight="1">
      <c r="A16" s="511"/>
      <c r="B16" s="516"/>
      <c r="C16" s="523" t="s">
        <v>303</v>
      </c>
      <c r="D16" s="524">
        <v>307000</v>
      </c>
      <c r="E16" s="525"/>
    </row>
    <row r="17" spans="1:5" s="503" customFormat="1" ht="15" customHeight="1">
      <c r="A17" s="511"/>
      <c r="B17" s="516"/>
      <c r="C17" s="523" t="s">
        <v>304</v>
      </c>
      <c r="D17" s="524">
        <v>246000</v>
      </c>
      <c r="E17" s="525"/>
    </row>
    <row r="18" spans="1:5" s="503" customFormat="1" ht="15" customHeight="1">
      <c r="A18" s="511"/>
      <c r="B18" s="516"/>
      <c r="C18" s="523" t="s">
        <v>305</v>
      </c>
      <c r="D18" s="524">
        <v>452000</v>
      </c>
      <c r="E18" s="525"/>
    </row>
    <row r="19" spans="1:5" s="503" customFormat="1" ht="15" customHeight="1">
      <c r="A19" s="511"/>
      <c r="B19" s="516"/>
      <c r="C19" s="526" t="s">
        <v>306</v>
      </c>
      <c r="D19" s="527">
        <v>385000</v>
      </c>
      <c r="E19" s="444"/>
    </row>
    <row r="20" spans="1:5" s="503" customFormat="1" ht="19.5" customHeight="1" thickBot="1">
      <c r="A20" s="511"/>
      <c r="B20" s="516"/>
      <c r="C20" s="528" t="s">
        <v>307</v>
      </c>
      <c r="D20" s="529">
        <v>640000</v>
      </c>
      <c r="E20" s="515" t="s">
        <v>301</v>
      </c>
    </row>
    <row r="21" spans="1:5" s="503" customFormat="1" ht="24" customHeight="1" thickBot="1">
      <c r="A21" s="557">
        <v>630</v>
      </c>
      <c r="B21" s="558"/>
      <c r="C21" s="559" t="s">
        <v>135</v>
      </c>
      <c r="D21" s="562">
        <f>SUM(D22)</f>
        <v>1011000</v>
      </c>
      <c r="E21" s="445"/>
    </row>
    <row r="22" spans="1:5" s="503" customFormat="1" ht="16.5" customHeight="1">
      <c r="A22" s="507"/>
      <c r="B22" s="539">
        <v>63095</v>
      </c>
      <c r="C22" s="561" t="s">
        <v>136</v>
      </c>
      <c r="D22" s="541">
        <f>SUM(D24:D25)</f>
        <v>1011000</v>
      </c>
      <c r="E22" s="444"/>
    </row>
    <row r="23" spans="1:5" s="503" customFormat="1" ht="12" customHeight="1">
      <c r="A23" s="507"/>
      <c r="B23" s="391"/>
      <c r="C23" s="530" t="s">
        <v>308</v>
      </c>
      <c r="D23" s="531"/>
      <c r="E23" s="525"/>
    </row>
    <row r="24" spans="1:5" s="503" customFormat="1" ht="51.75" customHeight="1">
      <c r="A24" s="507"/>
      <c r="B24" s="391"/>
      <c r="C24" s="530" t="s">
        <v>309</v>
      </c>
      <c r="D24" s="531">
        <v>846000</v>
      </c>
      <c r="E24" s="518" t="s">
        <v>310</v>
      </c>
    </row>
    <row r="25" spans="1:5" s="503" customFormat="1" ht="53.25" customHeight="1" thickBot="1">
      <c r="A25" s="532"/>
      <c r="B25" s="533"/>
      <c r="C25" s="534" t="s">
        <v>311</v>
      </c>
      <c r="D25" s="535">
        <v>165000</v>
      </c>
      <c r="E25" s="536" t="s">
        <v>310</v>
      </c>
    </row>
    <row r="26" spans="1:5" s="503" customFormat="1" ht="25.5" customHeight="1" thickBot="1">
      <c r="A26" s="557">
        <v>700</v>
      </c>
      <c r="B26" s="558"/>
      <c r="C26" s="559" t="s">
        <v>141</v>
      </c>
      <c r="D26" s="562">
        <f>SUM(D27,D32)</f>
        <v>2365000</v>
      </c>
      <c r="E26" s="445"/>
    </row>
    <row r="27" spans="1:5" s="503" customFormat="1" ht="17.25" customHeight="1">
      <c r="A27" s="504"/>
      <c r="B27" s="539">
        <v>70005</v>
      </c>
      <c r="C27" s="538" t="s">
        <v>162</v>
      </c>
      <c r="D27" s="563">
        <f>SUM(D29:D31)</f>
        <v>245000</v>
      </c>
      <c r="E27" s="444"/>
    </row>
    <row r="28" spans="1:5" s="503" customFormat="1" ht="13.5" customHeight="1">
      <c r="A28" s="504"/>
      <c r="B28" s="391"/>
      <c r="C28" s="537" t="s">
        <v>54</v>
      </c>
      <c r="D28" s="393"/>
      <c r="E28" s="515"/>
    </row>
    <row r="29" spans="1:5" s="503" customFormat="1" ht="25.5">
      <c r="A29" s="504"/>
      <c r="B29" s="391"/>
      <c r="C29" s="517" t="s">
        <v>312</v>
      </c>
      <c r="D29" s="393">
        <v>40000</v>
      </c>
      <c r="E29" s="444"/>
    </row>
    <row r="30" spans="1:5" s="503" customFormat="1" ht="15" customHeight="1">
      <c r="A30" s="504"/>
      <c r="B30" s="391"/>
      <c r="C30" s="748" t="s">
        <v>380</v>
      </c>
      <c r="D30" s="760">
        <v>205000</v>
      </c>
      <c r="E30" s="753" t="s">
        <v>313</v>
      </c>
    </row>
    <row r="31" spans="1:5" s="503" customFormat="1" ht="23.25" customHeight="1">
      <c r="A31" s="504"/>
      <c r="B31" s="391"/>
      <c r="C31" s="749"/>
      <c r="D31" s="752"/>
      <c r="E31" s="754"/>
    </row>
    <row r="32" spans="1:5" s="503" customFormat="1" ht="19.5" customHeight="1" thickBot="1">
      <c r="A32" s="507"/>
      <c r="B32" s="542">
        <v>70095</v>
      </c>
      <c r="C32" s="564" t="s">
        <v>314</v>
      </c>
      <c r="D32" s="544">
        <v>2120000</v>
      </c>
      <c r="E32" s="521" t="s">
        <v>315</v>
      </c>
    </row>
    <row r="33" spans="1:5" s="503" customFormat="1" ht="25.5" customHeight="1" thickBot="1">
      <c r="A33" s="557">
        <v>750</v>
      </c>
      <c r="B33" s="558"/>
      <c r="C33" s="559" t="s">
        <v>10</v>
      </c>
      <c r="D33" s="562">
        <f>SUM(D34,D38)</f>
        <v>357000</v>
      </c>
      <c r="E33" s="445"/>
    </row>
    <row r="34" spans="1:5" s="503" customFormat="1" ht="12.75">
      <c r="A34" s="507"/>
      <c r="B34" s="539">
        <v>75023</v>
      </c>
      <c r="C34" s="540" t="s">
        <v>153</v>
      </c>
      <c r="D34" s="541">
        <f>SUM(D36:D37)</f>
        <v>257000</v>
      </c>
      <c r="E34" s="444"/>
    </row>
    <row r="35" spans="1:5" s="503" customFormat="1" ht="12.75">
      <c r="A35" s="507"/>
      <c r="B35" s="542"/>
      <c r="C35" s="543" t="s">
        <v>54</v>
      </c>
      <c r="D35" s="544"/>
      <c r="E35" s="515"/>
    </row>
    <row r="36" spans="1:5" s="503" customFormat="1" ht="16.5" customHeight="1">
      <c r="A36" s="511"/>
      <c r="B36" s="516"/>
      <c r="C36" s="540" t="s">
        <v>316</v>
      </c>
      <c r="D36" s="545">
        <v>180000</v>
      </c>
      <c r="E36" s="444"/>
    </row>
    <row r="37" spans="1:5" s="503" customFormat="1" ht="29.25" customHeight="1">
      <c r="A37" s="511"/>
      <c r="B37" s="516"/>
      <c r="C37" s="554" t="s">
        <v>374</v>
      </c>
      <c r="D37" s="514">
        <v>77000</v>
      </c>
      <c r="E37" s="440"/>
    </row>
    <row r="38" spans="1:5" s="503" customFormat="1" ht="18" customHeight="1" thickBot="1">
      <c r="A38" s="546"/>
      <c r="B38" s="567">
        <v>75095</v>
      </c>
      <c r="C38" s="568" t="s">
        <v>244</v>
      </c>
      <c r="D38" s="569">
        <f>SUM(D39)</f>
        <v>100000</v>
      </c>
      <c r="E38" s="442"/>
    </row>
    <row r="39" spans="1:5" s="503" customFormat="1" ht="32.25" customHeight="1" thickBot="1">
      <c r="A39" s="546"/>
      <c r="B39" s="555"/>
      <c r="C39" s="565" t="s">
        <v>317</v>
      </c>
      <c r="D39" s="566">
        <v>100000</v>
      </c>
      <c r="E39" s="536"/>
    </row>
    <row r="40" spans="1:5" s="503" customFormat="1" ht="26.25" customHeight="1" thickBot="1">
      <c r="A40" s="557">
        <v>754</v>
      </c>
      <c r="B40" s="558"/>
      <c r="C40" s="570" t="s">
        <v>14</v>
      </c>
      <c r="D40" s="562">
        <f>SUM(D41)</f>
        <v>50000</v>
      </c>
      <c r="E40" s="445"/>
    </row>
    <row r="41" spans="1:5" s="503" customFormat="1" ht="30" customHeight="1" thickBot="1">
      <c r="A41" s="511"/>
      <c r="B41" s="391">
        <v>75405</v>
      </c>
      <c r="C41" s="530" t="s">
        <v>375</v>
      </c>
      <c r="D41" s="393">
        <v>50000</v>
      </c>
      <c r="E41" s="525"/>
    </row>
    <row r="42" spans="1:5" s="503" customFormat="1" ht="24.75" customHeight="1" thickBot="1">
      <c r="A42" s="557">
        <v>801</v>
      </c>
      <c r="B42" s="558"/>
      <c r="C42" s="559" t="s">
        <v>37</v>
      </c>
      <c r="D42" s="562">
        <f>SUM(D43)</f>
        <v>300000</v>
      </c>
      <c r="E42" s="445"/>
    </row>
    <row r="43" spans="1:5" s="503" customFormat="1" ht="25.5" customHeight="1" thickBot="1">
      <c r="A43" s="511"/>
      <c r="B43" s="391">
        <v>80110</v>
      </c>
      <c r="C43" s="547" t="s">
        <v>318</v>
      </c>
      <c r="D43" s="393">
        <v>300000</v>
      </c>
      <c r="E43" s="525"/>
    </row>
    <row r="44" spans="1:5" s="503" customFormat="1" ht="22.5" customHeight="1" thickBot="1">
      <c r="A44" s="557">
        <v>851</v>
      </c>
      <c r="B44" s="558"/>
      <c r="C44" s="559" t="s">
        <v>188</v>
      </c>
      <c r="D44" s="562">
        <f>SUM(D45)</f>
        <v>19000</v>
      </c>
      <c r="E44" s="445"/>
    </row>
    <row r="45" spans="1:5" s="503" customFormat="1" ht="12.75">
      <c r="A45" s="511"/>
      <c r="B45" s="745">
        <v>85154</v>
      </c>
      <c r="C45" s="548" t="s">
        <v>382</v>
      </c>
      <c r="D45" s="747">
        <v>19000</v>
      </c>
      <c r="E45" s="525"/>
    </row>
    <row r="46" spans="1:5" s="503" customFormat="1" ht="28.5" customHeight="1" thickBot="1">
      <c r="A46" s="511"/>
      <c r="B46" s="746"/>
      <c r="C46" s="553" t="s">
        <v>381</v>
      </c>
      <c r="D46" s="747"/>
      <c r="E46" s="525"/>
    </row>
    <row r="47" spans="1:5" s="503" customFormat="1" ht="24" customHeight="1" thickBot="1">
      <c r="A47" s="557">
        <v>921</v>
      </c>
      <c r="B47" s="558"/>
      <c r="C47" s="575" t="s">
        <v>383</v>
      </c>
      <c r="D47" s="562">
        <f>SUM(D48)</f>
        <v>875000</v>
      </c>
      <c r="E47" s="445"/>
    </row>
    <row r="48" spans="1:5" s="503" customFormat="1" ht="18" customHeight="1">
      <c r="A48" s="500"/>
      <c r="B48" s="571">
        <v>92195</v>
      </c>
      <c r="C48" s="572" t="s">
        <v>136</v>
      </c>
      <c r="D48" s="573">
        <f>SUM(D50:D52)</f>
        <v>875000</v>
      </c>
      <c r="E48" s="439"/>
    </row>
    <row r="49" spans="1:5" s="503" customFormat="1" ht="14.25" customHeight="1">
      <c r="A49" s="504"/>
      <c r="B49" s="391"/>
      <c r="C49" s="549" t="s">
        <v>54</v>
      </c>
      <c r="D49" s="393"/>
      <c r="E49" s="750" t="s">
        <v>319</v>
      </c>
    </row>
    <row r="50" spans="1:5" s="503" customFormat="1" ht="33.75" customHeight="1">
      <c r="A50" s="504"/>
      <c r="B50" s="391"/>
      <c r="C50" s="552" t="s">
        <v>292</v>
      </c>
      <c r="D50" s="393">
        <v>825000</v>
      </c>
      <c r="E50" s="750"/>
    </row>
    <row r="51" spans="1:5" s="503" customFormat="1" ht="18.75" customHeight="1">
      <c r="A51" s="504"/>
      <c r="B51" s="391"/>
      <c r="C51" s="550" t="s">
        <v>377</v>
      </c>
      <c r="D51" s="751">
        <v>50000</v>
      </c>
      <c r="E51" s="739" t="s">
        <v>320</v>
      </c>
    </row>
    <row r="52" spans="1:5" s="503" customFormat="1" ht="23.25" customHeight="1" thickBot="1">
      <c r="A52" s="504"/>
      <c r="B52" s="391"/>
      <c r="C52" s="551" t="s">
        <v>376</v>
      </c>
      <c r="D52" s="738"/>
      <c r="E52" s="750"/>
    </row>
    <row r="53" spans="1:5" s="503" customFormat="1" ht="24" customHeight="1" thickBot="1">
      <c r="A53" s="557">
        <v>926</v>
      </c>
      <c r="B53" s="574"/>
      <c r="C53" s="559" t="s">
        <v>41</v>
      </c>
      <c r="D53" s="562">
        <f>SUM(D54)</f>
        <v>50000</v>
      </c>
      <c r="E53" s="445"/>
    </row>
    <row r="54" spans="1:5" s="503" customFormat="1" ht="19.5" customHeight="1">
      <c r="A54" s="504"/>
      <c r="B54" s="391">
        <v>92601</v>
      </c>
      <c r="C54" s="549" t="s">
        <v>321</v>
      </c>
      <c r="D54" s="393">
        <f>SUM(D55)</f>
        <v>50000</v>
      </c>
      <c r="E54" s="444"/>
    </row>
    <row r="55" spans="1:5" s="503" customFormat="1" ht="19.5" customHeight="1">
      <c r="A55" s="504"/>
      <c r="B55" s="542"/>
      <c r="C55" s="543" t="s">
        <v>379</v>
      </c>
      <c r="D55" s="760">
        <v>50000</v>
      </c>
      <c r="E55" s="739" t="s">
        <v>322</v>
      </c>
    </row>
    <row r="56" spans="1:5" s="503" customFormat="1" ht="19.5" customHeight="1" thickBot="1">
      <c r="A56" s="504"/>
      <c r="B56" s="392"/>
      <c r="C56" s="547" t="s">
        <v>378</v>
      </c>
      <c r="D56" s="740"/>
      <c r="E56" s="741"/>
    </row>
    <row r="57" spans="1:5" ht="31.5" customHeight="1" thickBot="1" thickTop="1">
      <c r="A57" s="224" t="s">
        <v>142</v>
      </c>
      <c r="B57" s="225"/>
      <c r="C57" s="394"/>
      <c r="D57" s="395">
        <f>SUM(D8,D21,D26,D33,D40,D42,D44,D47,D53)</f>
        <v>8057000</v>
      </c>
      <c r="E57" s="396"/>
    </row>
    <row r="58" ht="19.5" thickTop="1"/>
    <row r="61" ht="20.25">
      <c r="C61" s="397"/>
    </row>
    <row r="63" ht="20.25">
      <c r="C63" s="398"/>
    </row>
  </sheetData>
  <mergeCells count="14">
    <mergeCell ref="E49:E50"/>
    <mergeCell ref="D51:D52"/>
    <mergeCell ref="E51:E52"/>
    <mergeCell ref="D55:D56"/>
    <mergeCell ref="E55:E56"/>
    <mergeCell ref="D30:D31"/>
    <mergeCell ref="E30:E31"/>
    <mergeCell ref="B45:B46"/>
    <mergeCell ref="D45:D46"/>
    <mergeCell ref="C30:C31"/>
    <mergeCell ref="C2:E2"/>
    <mergeCell ref="A4:E4"/>
    <mergeCell ref="C1:E1"/>
    <mergeCell ref="A5:E5"/>
  </mergeCells>
  <printOptions/>
  <pageMargins left="0.5905511811023623" right="0" top="0.3937007874015748" bottom="0.5905511811023623" header="0.5118110236220472" footer="0.11811023622047245"/>
  <pageSetup horizontalDpi="600" verticalDpi="600" orientation="portrait" paperSize="9" r:id="rId1"/>
  <headerFooter alignWithMargins="0"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8"/>
  <dimension ref="A1:K30"/>
  <sheetViews>
    <sheetView workbookViewId="0" topLeftCell="E1">
      <selection activeCell="H5" sqref="H5:H7"/>
    </sheetView>
  </sheetViews>
  <sheetFormatPr defaultColWidth="9.00390625" defaultRowHeight="12.75"/>
  <cols>
    <col min="1" max="1" width="5.625" style="0" customWidth="1"/>
    <col min="2" max="2" width="6.75390625" style="0" customWidth="1"/>
    <col min="3" max="3" width="25.75390625" style="0" customWidth="1"/>
    <col min="4" max="4" width="27.875" style="0" customWidth="1"/>
    <col min="5" max="5" width="12.75390625" style="0" customWidth="1"/>
    <col min="6" max="6" width="11.00390625" style="390" customWidth="1"/>
    <col min="7" max="7" width="12.125" style="0" customWidth="1"/>
    <col min="8" max="8" width="12.25390625" style="0" customWidth="1"/>
    <col min="9" max="10" width="11.00390625" style="0" customWidth="1"/>
    <col min="11" max="11" width="9.875" style="0" customWidth="1"/>
  </cols>
  <sheetData>
    <row r="1" ht="15">
      <c r="K1" s="47" t="s">
        <v>432</v>
      </c>
    </row>
    <row r="2" ht="15">
      <c r="K2" s="47" t="s">
        <v>426</v>
      </c>
    </row>
    <row r="3" spans="1:11" ht="34.5" customHeight="1">
      <c r="A3" s="791" t="s">
        <v>272</v>
      </c>
      <c r="B3" s="791"/>
      <c r="C3" s="791"/>
      <c r="D3" s="791"/>
      <c r="E3" s="791"/>
      <c r="F3" s="791"/>
      <c r="G3" s="791"/>
      <c r="H3" s="791"/>
      <c r="I3" s="791"/>
      <c r="J3" s="791"/>
      <c r="K3" s="791"/>
    </row>
    <row r="4" spans="1:11" ht="14.25" customHeight="1" thickBot="1">
      <c r="A4" s="387"/>
      <c r="B4" s="387"/>
      <c r="C4" s="387"/>
      <c r="D4" s="387"/>
      <c r="E4" s="387"/>
      <c r="F4" s="387"/>
      <c r="G4" s="387"/>
      <c r="H4" s="387"/>
      <c r="I4" s="387"/>
      <c r="J4" s="387"/>
      <c r="K4" s="399" t="s">
        <v>43</v>
      </c>
    </row>
    <row r="5" spans="1:11" s="400" customFormat="1" ht="23.25" customHeight="1">
      <c r="A5" s="792" t="s">
        <v>0</v>
      </c>
      <c r="B5" s="795" t="s">
        <v>102</v>
      </c>
      <c r="C5" s="416" t="s">
        <v>138</v>
      </c>
      <c r="D5" s="416" t="s">
        <v>273</v>
      </c>
      <c r="E5" s="795" t="s">
        <v>274</v>
      </c>
      <c r="F5" s="795" t="s">
        <v>275</v>
      </c>
      <c r="G5" s="795" t="s">
        <v>276</v>
      </c>
      <c r="H5" s="810" t="s">
        <v>385</v>
      </c>
      <c r="I5" s="798" t="s">
        <v>277</v>
      </c>
      <c r="J5" s="799"/>
      <c r="K5" s="800"/>
    </row>
    <row r="6" spans="1:11" s="400" customFormat="1" ht="30.75" customHeight="1">
      <c r="A6" s="793"/>
      <c r="B6" s="796"/>
      <c r="C6" s="801" t="s">
        <v>278</v>
      </c>
      <c r="D6" s="802"/>
      <c r="E6" s="796"/>
      <c r="F6" s="796"/>
      <c r="G6" s="796"/>
      <c r="H6" s="811"/>
      <c r="I6" s="805" t="s">
        <v>279</v>
      </c>
      <c r="J6" s="806" t="s">
        <v>280</v>
      </c>
      <c r="K6" s="807"/>
    </row>
    <row r="7" spans="1:11" s="400" customFormat="1" ht="22.5" customHeight="1" thickBot="1">
      <c r="A7" s="794"/>
      <c r="B7" s="797"/>
      <c r="C7" s="803"/>
      <c r="D7" s="804"/>
      <c r="E7" s="797"/>
      <c r="F7" s="797"/>
      <c r="G7" s="797"/>
      <c r="H7" s="812"/>
      <c r="I7" s="797"/>
      <c r="J7" s="431">
        <v>2006</v>
      </c>
      <c r="K7" s="432">
        <v>2007</v>
      </c>
    </row>
    <row r="8" spans="1:11" s="48" customFormat="1" ht="23.25" customHeight="1" thickBot="1">
      <c r="A8" s="470">
        <v>600</v>
      </c>
      <c r="B8" s="410">
        <v>60016</v>
      </c>
      <c r="C8" s="808" t="s">
        <v>281</v>
      </c>
      <c r="D8" s="809"/>
      <c r="E8" s="481"/>
      <c r="F8" s="482"/>
      <c r="G8" s="411">
        <f>SUM(I8:K8)</f>
        <v>1500000</v>
      </c>
      <c r="H8" s="577" t="s">
        <v>73</v>
      </c>
      <c r="I8" s="411">
        <v>100000</v>
      </c>
      <c r="J8" s="411">
        <v>600000</v>
      </c>
      <c r="K8" s="412">
        <v>800000</v>
      </c>
    </row>
    <row r="9" spans="1:11" s="408" customFormat="1" ht="54.75" customHeight="1" thickBot="1">
      <c r="A9" s="427"/>
      <c r="B9" s="402"/>
      <c r="C9" s="404" t="s">
        <v>384</v>
      </c>
      <c r="D9" s="404" t="s">
        <v>282</v>
      </c>
      <c r="E9" s="405" t="s">
        <v>283</v>
      </c>
      <c r="F9" s="406" t="s">
        <v>284</v>
      </c>
      <c r="G9" s="407">
        <f>SUM(I9:K9)</f>
        <v>1500000</v>
      </c>
      <c r="H9" s="578" t="s">
        <v>73</v>
      </c>
      <c r="I9" s="407">
        <v>100000</v>
      </c>
      <c r="J9" s="407">
        <v>600000</v>
      </c>
      <c r="K9" s="458">
        <v>800000</v>
      </c>
    </row>
    <row r="10" spans="1:11" s="48" customFormat="1" ht="25.5" customHeight="1" thickBot="1">
      <c r="A10" s="470">
        <v>630</v>
      </c>
      <c r="B10" s="410">
        <v>63095</v>
      </c>
      <c r="C10" s="808" t="s">
        <v>285</v>
      </c>
      <c r="D10" s="809"/>
      <c r="E10" s="481"/>
      <c r="F10" s="482"/>
      <c r="G10" s="411">
        <f>SUM(G11,G14)</f>
        <v>18000000</v>
      </c>
      <c r="H10" s="411">
        <f>SUM(H11,H14)</f>
        <v>700000</v>
      </c>
      <c r="I10" s="411">
        <f>SUM(I11,I14)</f>
        <v>6740000</v>
      </c>
      <c r="J10" s="411">
        <f>SUM(J11,J14)</f>
        <v>10560000</v>
      </c>
      <c r="K10" s="483" t="s">
        <v>286</v>
      </c>
    </row>
    <row r="11" spans="1:11" s="408" customFormat="1" ht="54" customHeight="1">
      <c r="A11" s="427"/>
      <c r="B11" s="402"/>
      <c r="C11" s="790" t="s">
        <v>287</v>
      </c>
      <c r="D11" s="790" t="s">
        <v>323</v>
      </c>
      <c r="E11" s="835" t="s">
        <v>283</v>
      </c>
      <c r="F11" s="406" t="s">
        <v>288</v>
      </c>
      <c r="G11" s="407">
        <v>13600000</v>
      </c>
      <c r="H11" s="407">
        <v>600000</v>
      </c>
      <c r="I11" s="407">
        <v>5640000</v>
      </c>
      <c r="J11" s="407">
        <v>7360000</v>
      </c>
      <c r="K11" s="484" t="s">
        <v>286</v>
      </c>
    </row>
    <row r="12" spans="1:11" s="408" customFormat="1" ht="12.75" customHeight="1">
      <c r="A12" s="427"/>
      <c r="B12" s="402"/>
      <c r="C12" s="743"/>
      <c r="D12" s="743"/>
      <c r="E12" s="836"/>
      <c r="F12" s="485" t="s">
        <v>325</v>
      </c>
      <c r="G12" s="486"/>
      <c r="H12" s="486"/>
      <c r="I12" s="486"/>
      <c r="J12" s="486"/>
      <c r="K12" s="487"/>
    </row>
    <row r="13" spans="1:11" s="408" customFormat="1" ht="15" customHeight="1">
      <c r="A13" s="427"/>
      <c r="B13" s="402"/>
      <c r="C13" s="813"/>
      <c r="D13" s="813"/>
      <c r="E13" s="837"/>
      <c r="F13" s="488" t="s">
        <v>326</v>
      </c>
      <c r="G13" s="489">
        <v>2550000</v>
      </c>
      <c r="H13" s="489">
        <v>600000</v>
      </c>
      <c r="I13" s="489">
        <v>846000</v>
      </c>
      <c r="J13" s="489">
        <v>1104000</v>
      </c>
      <c r="K13" s="490"/>
    </row>
    <row r="14" spans="1:11" s="408" customFormat="1" ht="54" customHeight="1">
      <c r="A14" s="824"/>
      <c r="B14" s="826"/>
      <c r="C14" s="823" t="s">
        <v>324</v>
      </c>
      <c r="D14" s="742" t="s">
        <v>391</v>
      </c>
      <c r="E14" s="838" t="s">
        <v>283</v>
      </c>
      <c r="F14" s="406" t="s">
        <v>288</v>
      </c>
      <c r="G14" s="407">
        <v>4400000</v>
      </c>
      <c r="H14" s="407">
        <v>100000</v>
      </c>
      <c r="I14" s="407">
        <v>1100000</v>
      </c>
      <c r="J14" s="407">
        <v>3200000</v>
      </c>
      <c r="K14" s="484" t="s">
        <v>286</v>
      </c>
    </row>
    <row r="15" spans="1:11" s="408" customFormat="1" ht="13.5" customHeight="1">
      <c r="A15" s="824"/>
      <c r="B15" s="826"/>
      <c r="C15" s="817"/>
      <c r="D15" s="743"/>
      <c r="E15" s="836"/>
      <c r="F15" s="485" t="s">
        <v>325</v>
      </c>
      <c r="G15" s="486"/>
      <c r="H15" s="486"/>
      <c r="I15" s="486"/>
      <c r="J15" s="486"/>
      <c r="K15" s="487"/>
    </row>
    <row r="16" spans="1:11" s="408" customFormat="1" ht="17.25" customHeight="1" thickBot="1">
      <c r="A16" s="825"/>
      <c r="B16" s="827"/>
      <c r="C16" s="818"/>
      <c r="D16" s="744"/>
      <c r="E16" s="839"/>
      <c r="F16" s="488" t="s">
        <v>326</v>
      </c>
      <c r="G16" s="407">
        <v>745000</v>
      </c>
      <c r="H16" s="407">
        <v>100000</v>
      </c>
      <c r="I16" s="407">
        <v>165000</v>
      </c>
      <c r="J16" s="407">
        <v>480000</v>
      </c>
      <c r="K16" s="484" t="s">
        <v>394</v>
      </c>
    </row>
    <row r="17" spans="1:11" s="48" customFormat="1" ht="24.75" customHeight="1" thickBot="1">
      <c r="A17" s="470">
        <v>700</v>
      </c>
      <c r="B17" s="410">
        <v>70005</v>
      </c>
      <c r="C17" s="819" t="s">
        <v>289</v>
      </c>
      <c r="D17" s="820"/>
      <c r="E17" s="481"/>
      <c r="F17" s="482"/>
      <c r="G17" s="411">
        <f>SUM(I17:K17)</f>
        <v>2555000</v>
      </c>
      <c r="H17" s="577" t="s">
        <v>73</v>
      </c>
      <c r="I17" s="411">
        <f>SUM(I18:I18)</f>
        <v>205000</v>
      </c>
      <c r="J17" s="411">
        <f>SUM(J18:J18)</f>
        <v>2350000</v>
      </c>
      <c r="K17" s="483" t="s">
        <v>286</v>
      </c>
    </row>
    <row r="18" spans="1:11" s="408" customFormat="1" ht="53.25" customHeight="1">
      <c r="A18" s="453"/>
      <c r="B18" s="828"/>
      <c r="C18" s="816" t="s">
        <v>327</v>
      </c>
      <c r="D18" s="790" t="s">
        <v>392</v>
      </c>
      <c r="E18" s="835" t="s">
        <v>283</v>
      </c>
      <c r="F18" s="493" t="s">
        <v>290</v>
      </c>
      <c r="G18" s="494">
        <f>SUM(I18:K18)</f>
        <v>2555000</v>
      </c>
      <c r="H18" s="579" t="s">
        <v>73</v>
      </c>
      <c r="I18" s="494">
        <v>205000</v>
      </c>
      <c r="J18" s="494">
        <v>2350000</v>
      </c>
      <c r="K18" s="495" t="s">
        <v>286</v>
      </c>
    </row>
    <row r="19" spans="1:11" s="408" customFormat="1" ht="12" customHeight="1">
      <c r="A19" s="427"/>
      <c r="B19" s="826"/>
      <c r="C19" s="817"/>
      <c r="D19" s="743"/>
      <c r="E19" s="836"/>
      <c r="F19" s="485" t="s">
        <v>325</v>
      </c>
      <c r="G19" s="486"/>
      <c r="H19" s="486"/>
      <c r="I19" s="486"/>
      <c r="J19" s="486"/>
      <c r="K19" s="487"/>
    </row>
    <row r="20" spans="1:11" s="408" customFormat="1" ht="17.25" customHeight="1" thickBot="1">
      <c r="A20" s="454"/>
      <c r="B20" s="827"/>
      <c r="C20" s="818"/>
      <c r="D20" s="744"/>
      <c r="E20" s="839"/>
      <c r="F20" s="496" t="s">
        <v>326</v>
      </c>
      <c r="G20" s="497">
        <v>430000</v>
      </c>
      <c r="H20" s="580" t="s">
        <v>73</v>
      </c>
      <c r="I20" s="497">
        <v>205000</v>
      </c>
      <c r="J20" s="497">
        <v>225000</v>
      </c>
      <c r="K20" s="498" t="s">
        <v>394</v>
      </c>
    </row>
    <row r="21" spans="1:11" s="48" customFormat="1" ht="25.5" customHeight="1" thickBot="1">
      <c r="A21" s="470">
        <v>921</v>
      </c>
      <c r="B21" s="410">
        <v>92195</v>
      </c>
      <c r="C21" s="821" t="s">
        <v>291</v>
      </c>
      <c r="D21" s="822"/>
      <c r="E21" s="481"/>
      <c r="F21" s="482"/>
      <c r="G21" s="411">
        <f>SUM(G22,G25)</f>
        <v>11150000</v>
      </c>
      <c r="H21" s="411">
        <f>SUM(H22)</f>
        <v>140000</v>
      </c>
      <c r="I21" s="411">
        <f>SUM(I22,I25)</f>
        <v>5075000</v>
      </c>
      <c r="J21" s="411">
        <f>SUM(J22,J25)</f>
        <v>5435000</v>
      </c>
      <c r="K21" s="412">
        <f>SUM(K22,K25)</f>
        <v>500000</v>
      </c>
    </row>
    <row r="22" spans="1:11" s="408" customFormat="1" ht="54" customHeight="1">
      <c r="A22" s="427"/>
      <c r="B22" s="828"/>
      <c r="C22" s="790" t="s">
        <v>292</v>
      </c>
      <c r="D22" s="790" t="s">
        <v>328</v>
      </c>
      <c r="E22" s="835" t="s">
        <v>283</v>
      </c>
      <c r="F22" s="406" t="s">
        <v>143</v>
      </c>
      <c r="G22" s="407">
        <v>10500000</v>
      </c>
      <c r="H22" s="407">
        <v>140000</v>
      </c>
      <c r="I22" s="407">
        <v>5025000</v>
      </c>
      <c r="J22" s="407">
        <v>5335000</v>
      </c>
      <c r="K22" s="484" t="s">
        <v>286</v>
      </c>
    </row>
    <row r="23" spans="1:11" s="408" customFormat="1" ht="13.5" customHeight="1">
      <c r="A23" s="427"/>
      <c r="B23" s="826"/>
      <c r="C23" s="743"/>
      <c r="D23" s="743"/>
      <c r="E23" s="836"/>
      <c r="F23" s="485" t="s">
        <v>325</v>
      </c>
      <c r="G23" s="486"/>
      <c r="H23" s="486"/>
      <c r="I23" s="486"/>
      <c r="J23" s="486"/>
      <c r="K23" s="487"/>
    </row>
    <row r="24" spans="1:11" s="408" customFormat="1" ht="15.75" customHeight="1">
      <c r="A24" s="427"/>
      <c r="B24" s="840"/>
      <c r="C24" s="813"/>
      <c r="D24" s="813"/>
      <c r="E24" s="837"/>
      <c r="F24" s="488" t="s">
        <v>326</v>
      </c>
      <c r="G24" s="489">
        <v>1830000</v>
      </c>
      <c r="H24" s="489">
        <v>140000</v>
      </c>
      <c r="I24" s="489">
        <v>825000</v>
      </c>
      <c r="J24" s="489">
        <v>865000</v>
      </c>
      <c r="K24" s="490" t="s">
        <v>394</v>
      </c>
    </row>
    <row r="25" spans="1:11" s="408" customFormat="1" ht="68.25" customHeight="1" thickBot="1">
      <c r="A25" s="427"/>
      <c r="B25" s="402"/>
      <c r="C25" s="404" t="s">
        <v>329</v>
      </c>
      <c r="D25" s="404" t="s">
        <v>386</v>
      </c>
      <c r="E25" s="405" t="s">
        <v>283</v>
      </c>
      <c r="F25" s="406" t="s">
        <v>284</v>
      </c>
      <c r="G25" s="407">
        <f>SUM(I25:K25)</f>
        <v>650000</v>
      </c>
      <c r="H25" s="578" t="s">
        <v>73</v>
      </c>
      <c r="I25" s="407">
        <v>50000</v>
      </c>
      <c r="J25" s="407">
        <v>100000</v>
      </c>
      <c r="K25" s="458">
        <v>500000</v>
      </c>
    </row>
    <row r="26" spans="1:11" s="48" customFormat="1" ht="24" customHeight="1" thickBot="1">
      <c r="A26" s="470">
        <v>926</v>
      </c>
      <c r="B26" s="410">
        <v>92601</v>
      </c>
      <c r="C26" s="808" t="s">
        <v>293</v>
      </c>
      <c r="D26" s="809"/>
      <c r="E26" s="481"/>
      <c r="F26" s="482"/>
      <c r="G26" s="411">
        <f>SUM(I26:K26)</f>
        <v>11050000</v>
      </c>
      <c r="H26" s="577" t="s">
        <v>73</v>
      </c>
      <c r="I26" s="411">
        <f>SUM(I27:I27)</f>
        <v>50000</v>
      </c>
      <c r="J26" s="411">
        <f>SUM(J27:J27)</f>
        <v>5500000</v>
      </c>
      <c r="K26" s="412">
        <f>SUM(K27)</f>
        <v>5500000</v>
      </c>
    </row>
    <row r="27" spans="1:11" s="408" customFormat="1" ht="53.25" customHeight="1">
      <c r="A27" s="829"/>
      <c r="B27" s="828"/>
      <c r="C27" s="790" t="s">
        <v>330</v>
      </c>
      <c r="D27" s="790" t="s">
        <v>393</v>
      </c>
      <c r="E27" s="835" t="s">
        <v>283</v>
      </c>
      <c r="F27" s="406" t="s">
        <v>284</v>
      </c>
      <c r="G27" s="407">
        <f>SUM(I27:K27)</f>
        <v>11050000</v>
      </c>
      <c r="H27" s="578" t="s">
        <v>73</v>
      </c>
      <c r="I27" s="407">
        <v>50000</v>
      </c>
      <c r="J27" s="407">
        <v>5500000</v>
      </c>
      <c r="K27" s="458">
        <v>5500000</v>
      </c>
    </row>
    <row r="28" spans="1:11" s="408" customFormat="1" ht="13.5" customHeight="1">
      <c r="A28" s="830"/>
      <c r="B28" s="826"/>
      <c r="C28" s="814"/>
      <c r="D28" s="814"/>
      <c r="E28" s="836"/>
      <c r="F28" s="485" t="s">
        <v>325</v>
      </c>
      <c r="G28" s="486"/>
      <c r="H28" s="581"/>
      <c r="I28" s="486"/>
      <c r="J28" s="486"/>
      <c r="K28" s="491"/>
    </row>
    <row r="29" spans="1:11" s="408" customFormat="1" ht="17.25" customHeight="1" thickBot="1">
      <c r="A29" s="831"/>
      <c r="B29" s="827"/>
      <c r="C29" s="815"/>
      <c r="D29" s="815"/>
      <c r="E29" s="839"/>
      <c r="F29" s="488" t="s">
        <v>326</v>
      </c>
      <c r="G29" s="407">
        <v>2050000</v>
      </c>
      <c r="H29" s="578" t="s">
        <v>73</v>
      </c>
      <c r="I29" s="407">
        <v>50000</v>
      </c>
      <c r="J29" s="407">
        <v>1000000</v>
      </c>
      <c r="K29" s="492">
        <v>1000000</v>
      </c>
    </row>
    <row r="30" spans="1:11" s="415" customFormat="1" ht="30.75" customHeight="1" thickBot="1">
      <c r="A30" s="832" t="s">
        <v>42</v>
      </c>
      <c r="B30" s="833"/>
      <c r="C30" s="833"/>
      <c r="D30" s="834"/>
      <c r="E30" s="413"/>
      <c r="F30" s="56"/>
      <c r="G30" s="414">
        <f>SUM(G8,G10,G17,G21,G26,)</f>
        <v>44255000</v>
      </c>
      <c r="H30" s="414">
        <f>SUM(H8,H10,H17,H21,H26,)</f>
        <v>840000</v>
      </c>
      <c r="I30" s="414">
        <f>SUM(I8,I10,I17,I21,I26,)</f>
        <v>12170000</v>
      </c>
      <c r="J30" s="414">
        <f>SUM(J8,J10,J17,J21,J26,)</f>
        <v>24445000</v>
      </c>
      <c r="K30" s="414">
        <f>SUM(K8,K10,K17,K21,K26,)</f>
        <v>6800000</v>
      </c>
    </row>
  </sheetData>
  <mergeCells count="38">
    <mergeCell ref="A30:D30"/>
    <mergeCell ref="E11:E13"/>
    <mergeCell ref="E14:E16"/>
    <mergeCell ref="E18:E20"/>
    <mergeCell ref="E22:E24"/>
    <mergeCell ref="E27:E29"/>
    <mergeCell ref="B22:B24"/>
    <mergeCell ref="C22:C24"/>
    <mergeCell ref="D22:D24"/>
    <mergeCell ref="B27:B29"/>
    <mergeCell ref="A14:A16"/>
    <mergeCell ref="B14:B16"/>
    <mergeCell ref="B18:B20"/>
    <mergeCell ref="A27:A29"/>
    <mergeCell ref="C11:C13"/>
    <mergeCell ref="D11:D13"/>
    <mergeCell ref="C10:D10"/>
    <mergeCell ref="D27:D29"/>
    <mergeCell ref="C27:C29"/>
    <mergeCell ref="C18:C20"/>
    <mergeCell ref="C17:D17"/>
    <mergeCell ref="C21:D21"/>
    <mergeCell ref="C26:D26"/>
    <mergeCell ref="C14:C16"/>
    <mergeCell ref="I6:I7"/>
    <mergeCell ref="J6:K6"/>
    <mergeCell ref="C8:D8"/>
    <mergeCell ref="H5:H7"/>
    <mergeCell ref="D14:D16"/>
    <mergeCell ref="D18:D20"/>
    <mergeCell ref="A3:K3"/>
    <mergeCell ref="A5:A7"/>
    <mergeCell ref="B5:B7"/>
    <mergeCell ref="E5:E7"/>
    <mergeCell ref="F5:F7"/>
    <mergeCell ref="G5:G7"/>
    <mergeCell ref="I5:K5"/>
    <mergeCell ref="C6:D7"/>
  </mergeCells>
  <printOptions/>
  <pageMargins left="0" right="0" top="0.3937007874015748" bottom="0.3937007874015748" header="0.5118110236220472" footer="0.11811023622047245"/>
  <pageSetup horizontalDpi="600" verticalDpi="600" orientation="landscape" paperSize="9" r:id="rId1"/>
  <headerFooter alignWithMargins="0">
    <oddFooter>&amp;CStrona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L29"/>
  <sheetViews>
    <sheetView workbookViewId="0" topLeftCell="E1">
      <selection activeCell="H2" sqref="H2"/>
    </sheetView>
  </sheetViews>
  <sheetFormatPr defaultColWidth="9.00390625" defaultRowHeight="12.75"/>
  <cols>
    <col min="1" max="1" width="3.625" style="0" customWidth="1"/>
    <col min="2" max="2" width="14.375" style="0" customWidth="1"/>
    <col min="3" max="3" width="15.75390625" style="0" customWidth="1"/>
    <col min="4" max="4" width="21.375" style="0" customWidth="1"/>
    <col min="5" max="5" width="13.125" style="0" customWidth="1"/>
    <col min="6" max="6" width="11.875" style="0" customWidth="1"/>
    <col min="7" max="7" width="14.75390625" style="0" customWidth="1"/>
    <col min="8" max="8" width="12.00390625" style="0" customWidth="1"/>
    <col min="9" max="9" width="11.00390625" style="0" customWidth="1"/>
    <col min="10" max="10" width="10.00390625" style="0" customWidth="1"/>
    <col min="11" max="11" width="9.875" style="0" customWidth="1"/>
    <col min="12" max="12" width="8.25390625" style="0" customWidth="1"/>
  </cols>
  <sheetData>
    <row r="1" ht="15">
      <c r="L1" s="47" t="s">
        <v>433</v>
      </c>
    </row>
    <row r="2" ht="15">
      <c r="L2" s="47" t="s">
        <v>426</v>
      </c>
    </row>
    <row r="3" ht="10.5" customHeight="1">
      <c r="L3" s="47"/>
    </row>
    <row r="4" spans="1:12" ht="24" customHeight="1">
      <c r="A4" s="791" t="s">
        <v>331</v>
      </c>
      <c r="B4" s="791"/>
      <c r="C4" s="791"/>
      <c r="D4" s="791"/>
      <c r="E4" s="791"/>
      <c r="F4" s="791"/>
      <c r="G4" s="791"/>
      <c r="H4" s="791"/>
      <c r="I4" s="791"/>
      <c r="J4" s="791"/>
      <c r="K4" s="791"/>
      <c r="L4" s="791"/>
    </row>
    <row r="5" spans="1:12" ht="15" customHeight="1" thickBot="1">
      <c r="A5" s="387"/>
      <c r="B5" s="387"/>
      <c r="C5" s="387"/>
      <c r="D5" s="387"/>
      <c r="E5" s="387"/>
      <c r="F5" s="387"/>
      <c r="G5" s="387"/>
      <c r="H5" s="387"/>
      <c r="I5" s="387"/>
      <c r="J5" s="387"/>
      <c r="K5" s="387"/>
      <c r="L5" s="438" t="s">
        <v>43</v>
      </c>
    </row>
    <row r="6" spans="1:12" s="388" customFormat="1" ht="30.75" customHeight="1">
      <c r="A6" s="792" t="s">
        <v>46</v>
      </c>
      <c r="B6" s="795" t="s">
        <v>332</v>
      </c>
      <c r="C6" s="810" t="s">
        <v>333</v>
      </c>
      <c r="D6" s="795" t="s">
        <v>138</v>
      </c>
      <c r="E6" s="795" t="s">
        <v>334</v>
      </c>
      <c r="F6" s="795" t="s">
        <v>274</v>
      </c>
      <c r="G6" s="795" t="s">
        <v>335</v>
      </c>
      <c r="H6" s="795" t="s">
        <v>336</v>
      </c>
      <c r="I6" s="795" t="s">
        <v>337</v>
      </c>
      <c r="J6" s="798" t="s">
        <v>338</v>
      </c>
      <c r="K6" s="799"/>
      <c r="L6" s="800"/>
    </row>
    <row r="7" spans="1:12" s="388" customFormat="1" ht="25.5" customHeight="1">
      <c r="A7" s="793"/>
      <c r="B7" s="796"/>
      <c r="C7" s="841"/>
      <c r="D7" s="796"/>
      <c r="E7" s="796"/>
      <c r="F7" s="796"/>
      <c r="G7" s="796"/>
      <c r="H7" s="796"/>
      <c r="I7" s="796"/>
      <c r="J7" s="848" t="s">
        <v>387</v>
      </c>
      <c r="K7" s="806" t="s">
        <v>280</v>
      </c>
      <c r="L7" s="807"/>
    </row>
    <row r="8" spans="1:12" s="388" customFormat="1" ht="18" customHeight="1" thickBot="1">
      <c r="A8" s="794"/>
      <c r="B8" s="797"/>
      <c r="C8" s="842"/>
      <c r="D8" s="797"/>
      <c r="E8" s="797"/>
      <c r="F8" s="797"/>
      <c r="G8" s="797"/>
      <c r="H8" s="797"/>
      <c r="I8" s="797"/>
      <c r="J8" s="842"/>
      <c r="K8" s="431">
        <v>2006</v>
      </c>
      <c r="L8" s="432">
        <v>2007</v>
      </c>
    </row>
    <row r="9" spans="1:12" ht="15.75" customHeight="1">
      <c r="A9" s="427" t="s">
        <v>339</v>
      </c>
      <c r="B9" s="843" t="s">
        <v>340</v>
      </c>
      <c r="C9" s="814" t="s">
        <v>341</v>
      </c>
      <c r="D9" s="847" t="s">
        <v>342</v>
      </c>
      <c r="E9" s="790" t="s">
        <v>352</v>
      </c>
      <c r="F9" s="847" t="s">
        <v>283</v>
      </c>
      <c r="G9" s="402" t="s">
        <v>143</v>
      </c>
      <c r="H9" s="422">
        <f>SUM(H11:H13)</f>
        <v>13600000</v>
      </c>
      <c r="I9" s="422">
        <f>SUM(I11:I13)</f>
        <v>600000</v>
      </c>
      <c r="J9" s="422">
        <f>SUM(J11:J13)</f>
        <v>5640000</v>
      </c>
      <c r="K9" s="422">
        <f>SUM(K11:K13)</f>
        <v>7360000</v>
      </c>
      <c r="L9" s="428" t="s">
        <v>286</v>
      </c>
    </row>
    <row r="10" spans="1:12" s="389" customFormat="1" ht="15.75" customHeight="1">
      <c r="A10" s="427"/>
      <c r="B10" s="844"/>
      <c r="C10" s="846"/>
      <c r="D10" s="847"/>
      <c r="E10" s="814"/>
      <c r="F10" s="847"/>
      <c r="G10" s="402" t="s">
        <v>54</v>
      </c>
      <c r="H10" s="422"/>
      <c r="I10" s="422"/>
      <c r="J10" s="422"/>
      <c r="K10" s="422"/>
      <c r="L10" s="428"/>
    </row>
    <row r="11" spans="1:12" s="389" customFormat="1" ht="15.75" customHeight="1">
      <c r="A11" s="427"/>
      <c r="B11" s="844"/>
      <c r="C11" s="846"/>
      <c r="D11" s="847"/>
      <c r="E11" s="814"/>
      <c r="F11" s="847"/>
      <c r="G11" s="402" t="s">
        <v>343</v>
      </c>
      <c r="H11" s="422">
        <f>SUM(I11:L11)</f>
        <v>9750000</v>
      </c>
      <c r="I11" s="423" t="s">
        <v>286</v>
      </c>
      <c r="J11" s="422">
        <v>4230000</v>
      </c>
      <c r="K11" s="422">
        <v>5520000</v>
      </c>
      <c r="L11" s="428" t="s">
        <v>286</v>
      </c>
    </row>
    <row r="12" spans="1:12" s="389" customFormat="1" ht="15.75" customHeight="1">
      <c r="A12" s="427"/>
      <c r="B12" s="844"/>
      <c r="C12" s="846"/>
      <c r="D12" s="847"/>
      <c r="E12" s="814"/>
      <c r="F12" s="847"/>
      <c r="G12" s="402" t="s">
        <v>344</v>
      </c>
      <c r="H12" s="422">
        <f>SUM(I12:L12)</f>
        <v>1300000</v>
      </c>
      <c r="I12" s="423" t="s">
        <v>286</v>
      </c>
      <c r="J12" s="422">
        <v>564000</v>
      </c>
      <c r="K12" s="422">
        <v>736000</v>
      </c>
      <c r="L12" s="428" t="s">
        <v>286</v>
      </c>
    </row>
    <row r="13" spans="1:12" s="389" customFormat="1" ht="16.5" customHeight="1">
      <c r="A13" s="427"/>
      <c r="B13" s="845"/>
      <c r="C13" s="846"/>
      <c r="D13" s="847"/>
      <c r="E13" s="852"/>
      <c r="F13" s="847"/>
      <c r="G13" s="435" t="s">
        <v>326</v>
      </c>
      <c r="H13" s="436">
        <f>SUM(I13:L13)</f>
        <v>2550000</v>
      </c>
      <c r="I13" s="436">
        <v>600000</v>
      </c>
      <c r="J13" s="436">
        <v>846000</v>
      </c>
      <c r="K13" s="436">
        <v>1104000</v>
      </c>
      <c r="L13" s="437" t="s">
        <v>286</v>
      </c>
    </row>
    <row r="14" spans="1:12" ht="15.75" customHeight="1">
      <c r="A14" s="425" t="s">
        <v>345</v>
      </c>
      <c r="B14" s="855" t="s">
        <v>340</v>
      </c>
      <c r="C14" s="742" t="s">
        <v>341</v>
      </c>
      <c r="D14" s="838" t="s">
        <v>353</v>
      </c>
      <c r="E14" s="742" t="s">
        <v>354</v>
      </c>
      <c r="F14" s="838" t="s">
        <v>283</v>
      </c>
      <c r="G14" s="418" t="s">
        <v>143</v>
      </c>
      <c r="H14" s="419">
        <f>SUM(H16:H18)</f>
        <v>4400000</v>
      </c>
      <c r="I14" s="419">
        <f>SUM(I16:I18)</f>
        <v>100000</v>
      </c>
      <c r="J14" s="419">
        <f>SUM(J16:J18)</f>
        <v>1100000</v>
      </c>
      <c r="K14" s="419">
        <f>SUM(K16:K18)</f>
        <v>3200000</v>
      </c>
      <c r="L14" s="426" t="s">
        <v>286</v>
      </c>
    </row>
    <row r="15" spans="1:12" s="389" customFormat="1" ht="15.75" customHeight="1">
      <c r="A15" s="427"/>
      <c r="B15" s="826"/>
      <c r="C15" s="846"/>
      <c r="D15" s="847"/>
      <c r="E15" s="853"/>
      <c r="F15" s="847"/>
      <c r="G15" s="402" t="s">
        <v>54</v>
      </c>
      <c r="H15" s="422"/>
      <c r="I15" s="422"/>
      <c r="J15" s="422"/>
      <c r="K15" s="422"/>
      <c r="L15" s="428"/>
    </row>
    <row r="16" spans="1:12" s="389" customFormat="1" ht="15.75" customHeight="1">
      <c r="A16" s="427"/>
      <c r="B16" s="826"/>
      <c r="C16" s="846"/>
      <c r="D16" s="847"/>
      <c r="E16" s="853"/>
      <c r="F16" s="847"/>
      <c r="G16" s="402" t="s">
        <v>343</v>
      </c>
      <c r="H16" s="422">
        <f>SUM(I16:L16)</f>
        <v>3225000</v>
      </c>
      <c r="I16" s="423" t="s">
        <v>286</v>
      </c>
      <c r="J16" s="422">
        <v>825000</v>
      </c>
      <c r="K16" s="422">
        <v>2400000</v>
      </c>
      <c r="L16" s="428" t="s">
        <v>286</v>
      </c>
    </row>
    <row r="17" spans="1:12" s="389" customFormat="1" ht="15.75" customHeight="1">
      <c r="A17" s="427"/>
      <c r="B17" s="826"/>
      <c r="C17" s="846"/>
      <c r="D17" s="847"/>
      <c r="E17" s="853"/>
      <c r="F17" s="847"/>
      <c r="G17" s="402" t="s">
        <v>344</v>
      </c>
      <c r="H17" s="422">
        <f>SUM(I17:L17)</f>
        <v>430000</v>
      </c>
      <c r="I17" s="423" t="s">
        <v>286</v>
      </c>
      <c r="J17" s="422">
        <v>110000</v>
      </c>
      <c r="K17" s="422">
        <v>320000</v>
      </c>
      <c r="L17" s="428" t="s">
        <v>286</v>
      </c>
    </row>
    <row r="18" spans="1:12" s="389" customFormat="1" ht="15.75" customHeight="1">
      <c r="A18" s="427"/>
      <c r="B18" s="826"/>
      <c r="C18" s="846"/>
      <c r="D18" s="847"/>
      <c r="E18" s="854"/>
      <c r="F18" s="847"/>
      <c r="G18" s="435" t="s">
        <v>326</v>
      </c>
      <c r="H18" s="436">
        <f>SUM(I18:L18)</f>
        <v>745000</v>
      </c>
      <c r="I18" s="436">
        <v>100000</v>
      </c>
      <c r="J18" s="436">
        <v>165000</v>
      </c>
      <c r="K18" s="436">
        <v>480000</v>
      </c>
      <c r="L18" s="437" t="s">
        <v>286</v>
      </c>
    </row>
    <row r="19" spans="1:12" ht="15.75" customHeight="1">
      <c r="A19" s="425" t="s">
        <v>346</v>
      </c>
      <c r="B19" s="855" t="s">
        <v>340</v>
      </c>
      <c r="C19" s="742" t="s">
        <v>341</v>
      </c>
      <c r="D19" s="838" t="s">
        <v>347</v>
      </c>
      <c r="E19" s="742" t="s">
        <v>355</v>
      </c>
      <c r="F19" s="838" t="s">
        <v>283</v>
      </c>
      <c r="G19" s="418" t="s">
        <v>143</v>
      </c>
      <c r="H19" s="419">
        <f>SUM(H21:H23)</f>
        <v>10500000</v>
      </c>
      <c r="I19" s="419">
        <f>SUM(I21:I23)</f>
        <v>140000</v>
      </c>
      <c r="J19" s="419">
        <f>SUM(J21:J23)</f>
        <v>5025000</v>
      </c>
      <c r="K19" s="419">
        <f>SUM(K21:K23)</f>
        <v>5335000</v>
      </c>
      <c r="L19" s="426" t="s">
        <v>286</v>
      </c>
    </row>
    <row r="20" spans="1:12" s="389" customFormat="1" ht="15.75" customHeight="1">
      <c r="A20" s="427"/>
      <c r="B20" s="826"/>
      <c r="C20" s="846"/>
      <c r="D20" s="847"/>
      <c r="E20" s="853"/>
      <c r="F20" s="847"/>
      <c r="G20" s="402" t="s">
        <v>54</v>
      </c>
      <c r="H20" s="422"/>
      <c r="I20" s="422"/>
      <c r="J20" s="422"/>
      <c r="K20" s="422"/>
      <c r="L20" s="428"/>
    </row>
    <row r="21" spans="1:12" s="389" customFormat="1" ht="15.75" customHeight="1">
      <c r="A21" s="427"/>
      <c r="B21" s="826"/>
      <c r="C21" s="846"/>
      <c r="D21" s="847"/>
      <c r="E21" s="853"/>
      <c r="F21" s="847"/>
      <c r="G21" s="402" t="s">
        <v>343</v>
      </c>
      <c r="H21" s="422">
        <f>SUM(I21:L21)</f>
        <v>7650000</v>
      </c>
      <c r="I21" s="423" t="s">
        <v>286</v>
      </c>
      <c r="J21" s="422">
        <v>3700000</v>
      </c>
      <c r="K21" s="422">
        <v>3950000</v>
      </c>
      <c r="L21" s="428" t="s">
        <v>286</v>
      </c>
    </row>
    <row r="22" spans="1:12" s="389" customFormat="1" ht="15.75" customHeight="1">
      <c r="A22" s="427"/>
      <c r="B22" s="826"/>
      <c r="C22" s="846"/>
      <c r="D22" s="847"/>
      <c r="E22" s="853"/>
      <c r="F22" s="847"/>
      <c r="G22" s="402" t="s">
        <v>344</v>
      </c>
      <c r="H22" s="422">
        <f>SUM(I22:L22)</f>
        <v>1020000</v>
      </c>
      <c r="I22" s="423" t="s">
        <v>286</v>
      </c>
      <c r="J22" s="422">
        <v>500000</v>
      </c>
      <c r="K22" s="422">
        <v>520000</v>
      </c>
      <c r="L22" s="428" t="s">
        <v>286</v>
      </c>
    </row>
    <row r="23" spans="1:12" s="389" customFormat="1" ht="15.75" customHeight="1">
      <c r="A23" s="427"/>
      <c r="B23" s="826"/>
      <c r="C23" s="846"/>
      <c r="D23" s="847"/>
      <c r="E23" s="853"/>
      <c r="F23" s="847"/>
      <c r="G23" s="435" t="s">
        <v>348</v>
      </c>
      <c r="H23" s="436">
        <f>SUM(I23:L23)</f>
        <v>1830000</v>
      </c>
      <c r="I23" s="436">
        <v>140000</v>
      </c>
      <c r="J23" s="436">
        <f>SUM(J25:J26)</f>
        <v>825000</v>
      </c>
      <c r="K23" s="436">
        <f>SUM(K25:K26)</f>
        <v>865000</v>
      </c>
      <c r="L23" s="437" t="s">
        <v>286</v>
      </c>
    </row>
    <row r="24" spans="1:12" s="389" customFormat="1" ht="15.75" customHeight="1">
      <c r="A24" s="427"/>
      <c r="B24" s="420"/>
      <c r="C24" s="421"/>
      <c r="D24" s="405"/>
      <c r="E24" s="402"/>
      <c r="F24" s="405"/>
      <c r="G24" s="424" t="s">
        <v>349</v>
      </c>
      <c r="H24" s="422"/>
      <c r="I24" s="422"/>
      <c r="J24" s="422"/>
      <c r="K24" s="422"/>
      <c r="L24" s="428" t="s">
        <v>286</v>
      </c>
    </row>
    <row r="25" spans="1:12" s="389" customFormat="1" ht="15.75" customHeight="1">
      <c r="A25" s="427"/>
      <c r="B25" s="420"/>
      <c r="C25" s="421"/>
      <c r="D25" s="405"/>
      <c r="E25" s="402"/>
      <c r="F25" s="405"/>
      <c r="G25" s="424" t="s">
        <v>350</v>
      </c>
      <c r="H25" s="423" t="s">
        <v>286</v>
      </c>
      <c r="I25" s="423" t="s">
        <v>286</v>
      </c>
      <c r="J25" s="422">
        <v>750000</v>
      </c>
      <c r="K25" s="422">
        <v>790000</v>
      </c>
      <c r="L25" s="428" t="s">
        <v>286</v>
      </c>
    </row>
    <row r="26" spans="1:12" s="389" customFormat="1" ht="15.75" customHeight="1">
      <c r="A26" s="427"/>
      <c r="B26" s="420"/>
      <c r="C26" s="421"/>
      <c r="D26" s="405"/>
      <c r="E26" s="402"/>
      <c r="F26" s="405"/>
      <c r="G26" s="424" t="s">
        <v>351</v>
      </c>
      <c r="H26" s="423" t="s">
        <v>286</v>
      </c>
      <c r="I26" s="423" t="s">
        <v>286</v>
      </c>
      <c r="J26" s="422">
        <v>75000</v>
      </c>
      <c r="K26" s="422">
        <v>75000</v>
      </c>
      <c r="L26" s="428" t="s">
        <v>286</v>
      </c>
    </row>
    <row r="27" spans="1:12" s="417" customFormat="1" ht="27.75" customHeight="1" thickBot="1">
      <c r="A27" s="849" t="s">
        <v>42</v>
      </c>
      <c r="B27" s="850"/>
      <c r="C27" s="429"/>
      <c r="D27" s="429"/>
      <c r="E27" s="429"/>
      <c r="F27" s="429"/>
      <c r="G27" s="429"/>
      <c r="H27" s="429">
        <f>SUM(H19,H14,H9)</f>
        <v>28500000</v>
      </c>
      <c r="I27" s="429">
        <f>SUM(I19,I14,I9)</f>
        <v>840000</v>
      </c>
      <c r="J27" s="429">
        <f>SUM(J19,J14,J9)</f>
        <v>11765000</v>
      </c>
      <c r="K27" s="429">
        <f>SUM(K19,K14,K9)</f>
        <v>15895000</v>
      </c>
      <c r="L27" s="430" t="s">
        <v>286</v>
      </c>
    </row>
    <row r="28" spans="1:12" ht="12.75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</row>
    <row r="29" spans="1:12" ht="30" customHeight="1">
      <c r="A29" s="851" t="s">
        <v>395</v>
      </c>
      <c r="B29" s="851"/>
      <c r="C29" s="851"/>
      <c r="D29" s="851"/>
      <c r="E29" s="851"/>
      <c r="F29" s="851"/>
      <c r="G29" s="851"/>
      <c r="H29" s="851"/>
      <c r="I29" s="851"/>
      <c r="J29" s="851"/>
      <c r="K29" s="851"/>
      <c r="L29" s="851"/>
    </row>
  </sheetData>
  <mergeCells count="30">
    <mergeCell ref="A27:B27"/>
    <mergeCell ref="A29:L29"/>
    <mergeCell ref="E9:E13"/>
    <mergeCell ref="E14:E18"/>
    <mergeCell ref="E19:E23"/>
    <mergeCell ref="B19:B23"/>
    <mergeCell ref="C19:C23"/>
    <mergeCell ref="D19:D23"/>
    <mergeCell ref="F19:F23"/>
    <mergeCell ref="B14:B18"/>
    <mergeCell ref="C14:C18"/>
    <mergeCell ref="D14:D18"/>
    <mergeCell ref="F14:F18"/>
    <mergeCell ref="J6:L6"/>
    <mergeCell ref="J7:J8"/>
    <mergeCell ref="K7:L7"/>
    <mergeCell ref="B9:B13"/>
    <mergeCell ref="C9:C13"/>
    <mergeCell ref="D9:D13"/>
    <mergeCell ref="F9:F13"/>
    <mergeCell ref="A4:L4"/>
    <mergeCell ref="A6:A8"/>
    <mergeCell ref="B6:B8"/>
    <mergeCell ref="C6:C8"/>
    <mergeCell ref="D6:D8"/>
    <mergeCell ref="E6:E8"/>
    <mergeCell ref="F6:F8"/>
    <mergeCell ref="G6:G8"/>
    <mergeCell ref="H6:H8"/>
    <mergeCell ref="I6:I8"/>
  </mergeCells>
  <printOptions/>
  <pageMargins left="0.1968503937007874" right="0" top="0.5905511811023623" bottom="0.7874015748031497" header="0.5118110236220472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usz3"/>
  <dimension ref="A1:E79"/>
  <sheetViews>
    <sheetView workbookViewId="0" topLeftCell="A1">
      <selection activeCell="A6" sqref="A6:E6"/>
    </sheetView>
  </sheetViews>
  <sheetFormatPr defaultColWidth="9.00390625" defaultRowHeight="12.75"/>
  <cols>
    <col min="1" max="1" width="5.875" style="0" customWidth="1"/>
    <col min="2" max="2" width="8.375" style="0" customWidth="1"/>
    <col min="3" max="3" width="7.625" style="0" customWidth="1"/>
    <col min="4" max="4" width="56.625" style="0" customWidth="1"/>
    <col min="5" max="5" width="16.125" style="0" customWidth="1"/>
  </cols>
  <sheetData>
    <row r="1" spans="1:5" s="48" customFormat="1" ht="15.75">
      <c r="A1" s="36"/>
      <c r="B1" s="36"/>
      <c r="C1" s="36"/>
      <c r="D1" s="762" t="s">
        <v>434</v>
      </c>
      <c r="E1" s="865"/>
    </row>
    <row r="2" spans="1:5" s="48" customFormat="1" ht="15.75">
      <c r="A2" s="36"/>
      <c r="B2" s="36"/>
      <c r="C2" s="36"/>
      <c r="D2" s="762" t="s">
        <v>426</v>
      </c>
      <c r="E2" s="865"/>
    </row>
    <row r="3" spans="1:5" s="48" customFormat="1" ht="15.75">
      <c r="A3" s="36"/>
      <c r="B3" s="36"/>
      <c r="C3" s="36"/>
      <c r="D3" s="36"/>
      <c r="E3" s="36"/>
    </row>
    <row r="4" spans="1:5" s="48" customFormat="1" ht="20.25">
      <c r="A4" s="866" t="s">
        <v>262</v>
      </c>
      <c r="B4" s="866"/>
      <c r="C4" s="866"/>
      <c r="D4" s="866"/>
      <c r="E4" s="866"/>
    </row>
    <row r="5" spans="1:5" s="48" customFormat="1" ht="18.75">
      <c r="A5" s="864" t="s">
        <v>106</v>
      </c>
      <c r="B5" s="864"/>
      <c r="C5" s="864"/>
      <c r="D5" s="864"/>
      <c r="E5" s="864"/>
    </row>
    <row r="6" spans="1:5" s="48" customFormat="1" ht="18.75">
      <c r="A6" s="864" t="s">
        <v>107</v>
      </c>
      <c r="B6" s="864"/>
      <c r="C6" s="864"/>
      <c r="D6" s="864"/>
      <c r="E6" s="864"/>
    </row>
    <row r="7" spans="1:5" s="48" customFormat="1" ht="12.75" customHeight="1">
      <c r="A7" s="37"/>
      <c r="B7" s="37"/>
      <c r="C7" s="37"/>
      <c r="D7" s="38"/>
      <c r="E7" s="38"/>
    </row>
    <row r="8" spans="1:5" s="48" customFormat="1" ht="12.75" customHeight="1" thickBot="1">
      <c r="A8" s="49"/>
      <c r="B8" s="50"/>
      <c r="C8" s="51"/>
      <c r="D8" s="52"/>
      <c r="E8" s="53"/>
    </row>
    <row r="9" spans="1:5" s="48" customFormat="1" ht="23.25" customHeight="1" thickBot="1">
      <c r="A9" s="54" t="s">
        <v>0</v>
      </c>
      <c r="B9" s="55" t="s">
        <v>102</v>
      </c>
      <c r="C9" s="56" t="s">
        <v>108</v>
      </c>
      <c r="D9" s="57" t="s">
        <v>109</v>
      </c>
      <c r="E9" s="58" t="s">
        <v>113</v>
      </c>
    </row>
    <row r="10" spans="1:5" s="48" customFormat="1" ht="57" customHeight="1">
      <c r="A10" s="59">
        <v>750</v>
      </c>
      <c r="B10" s="60">
        <v>75011</v>
      </c>
      <c r="C10" s="61">
        <v>2350</v>
      </c>
      <c r="D10" s="62" t="s">
        <v>121</v>
      </c>
      <c r="E10" s="63">
        <v>225000</v>
      </c>
    </row>
    <row r="11" spans="1:5" s="48" customFormat="1" ht="21.75" customHeight="1">
      <c r="A11" s="59">
        <v>852</v>
      </c>
      <c r="B11" s="60"/>
      <c r="C11" s="59"/>
      <c r="D11" s="64" t="s">
        <v>122</v>
      </c>
      <c r="E11" s="63">
        <f>SUM(E12:E13)</f>
        <v>18000</v>
      </c>
    </row>
    <row r="12" spans="1:5" s="48" customFormat="1" ht="51.75" customHeight="1">
      <c r="A12" s="65"/>
      <c r="B12" s="60">
        <v>85203</v>
      </c>
      <c r="C12" s="59">
        <v>2350</v>
      </c>
      <c r="D12" s="62" t="s">
        <v>131</v>
      </c>
      <c r="E12" s="63">
        <v>3000</v>
      </c>
    </row>
    <row r="13" spans="1:5" s="48" customFormat="1" ht="57" customHeight="1" thickBot="1">
      <c r="A13" s="65"/>
      <c r="B13" s="60">
        <v>85228</v>
      </c>
      <c r="C13" s="59">
        <v>2350</v>
      </c>
      <c r="D13" s="62" t="s">
        <v>132</v>
      </c>
      <c r="E13" s="63">
        <v>15000</v>
      </c>
    </row>
    <row r="14" spans="1:5" s="48" customFormat="1" ht="27.75" customHeight="1" thickBot="1" thickTop="1">
      <c r="A14" s="66"/>
      <c r="B14" s="67"/>
      <c r="C14" s="67"/>
      <c r="D14" s="68" t="s">
        <v>42</v>
      </c>
      <c r="E14" s="69">
        <f>SUM(E10,E11)</f>
        <v>243000</v>
      </c>
    </row>
    <row r="15" spans="1:5" s="48" customFormat="1" ht="24" customHeight="1" thickBot="1" thickTop="1">
      <c r="A15" s="54" t="s">
        <v>0</v>
      </c>
      <c r="B15" s="55" t="s">
        <v>102</v>
      </c>
      <c r="C15" s="56" t="s">
        <v>108</v>
      </c>
      <c r="D15" s="57" t="s">
        <v>109</v>
      </c>
      <c r="E15" s="58" t="s">
        <v>110</v>
      </c>
    </row>
    <row r="16" spans="1:5" s="48" customFormat="1" ht="57" customHeight="1">
      <c r="A16" s="59">
        <v>750</v>
      </c>
      <c r="B16" s="60">
        <v>75011</v>
      </c>
      <c r="C16" s="59">
        <v>2010</v>
      </c>
      <c r="D16" s="62" t="s">
        <v>114</v>
      </c>
      <c r="E16" s="63">
        <v>260600</v>
      </c>
    </row>
    <row r="17" spans="1:5" s="48" customFormat="1" ht="83.25" customHeight="1">
      <c r="A17" s="59">
        <v>751</v>
      </c>
      <c r="B17" s="60">
        <v>75101</v>
      </c>
      <c r="C17" s="59">
        <v>2010</v>
      </c>
      <c r="D17" s="70" t="s">
        <v>271</v>
      </c>
      <c r="E17" s="63">
        <v>9470</v>
      </c>
    </row>
    <row r="18" spans="1:5" s="48" customFormat="1" ht="24.75" customHeight="1">
      <c r="A18" s="59">
        <v>852</v>
      </c>
      <c r="B18" s="60"/>
      <c r="C18" s="59"/>
      <c r="D18" s="64" t="s">
        <v>122</v>
      </c>
      <c r="E18" s="63">
        <f>SUM(E19,E20,E21,E23,E24)</f>
        <v>13145420</v>
      </c>
    </row>
    <row r="19" spans="1:5" s="48" customFormat="1" ht="53.25" customHeight="1">
      <c r="A19" s="65"/>
      <c r="B19" s="60">
        <v>85203</v>
      </c>
      <c r="C19" s="59">
        <v>2010</v>
      </c>
      <c r="D19" s="62" t="s">
        <v>123</v>
      </c>
      <c r="E19" s="63">
        <v>273240</v>
      </c>
    </row>
    <row r="20" spans="1:5" s="48" customFormat="1" ht="78.75" customHeight="1">
      <c r="A20" s="65"/>
      <c r="B20" s="60">
        <v>85212</v>
      </c>
      <c r="C20" s="59">
        <v>2010</v>
      </c>
      <c r="D20" s="62" t="s">
        <v>398</v>
      </c>
      <c r="E20" s="63">
        <v>11090030</v>
      </c>
    </row>
    <row r="21" spans="1:5" s="48" customFormat="1" ht="87.75" customHeight="1" thickBot="1">
      <c r="A21" s="71"/>
      <c r="B21" s="72">
        <v>85213</v>
      </c>
      <c r="C21" s="73">
        <v>2010</v>
      </c>
      <c r="D21" s="74" t="s">
        <v>231</v>
      </c>
      <c r="E21" s="75">
        <v>97440</v>
      </c>
    </row>
    <row r="22" spans="1:5" s="48" customFormat="1" ht="27.75" customHeight="1" thickBot="1">
      <c r="A22" s="54" t="s">
        <v>0</v>
      </c>
      <c r="B22" s="55" t="s">
        <v>102</v>
      </c>
      <c r="C22" s="56" t="s">
        <v>108</v>
      </c>
      <c r="D22" s="57" t="s">
        <v>109</v>
      </c>
      <c r="E22" s="58" t="s">
        <v>110</v>
      </c>
    </row>
    <row r="23" spans="1:5" s="48" customFormat="1" ht="67.5" customHeight="1">
      <c r="A23" s="588"/>
      <c r="B23" s="585">
        <v>85214</v>
      </c>
      <c r="C23" s="585">
        <v>2010</v>
      </c>
      <c r="D23" s="586" t="s">
        <v>232</v>
      </c>
      <c r="E23" s="587">
        <v>1548310</v>
      </c>
    </row>
    <row r="24" spans="1:5" s="48" customFormat="1" ht="69.75" customHeight="1" thickBot="1">
      <c r="A24" s="589"/>
      <c r="B24" s="582">
        <v>85228</v>
      </c>
      <c r="C24" s="88">
        <v>2010</v>
      </c>
      <c r="D24" s="583" t="s">
        <v>124</v>
      </c>
      <c r="E24" s="584">
        <v>136400</v>
      </c>
    </row>
    <row r="25" spans="1:5" s="48" customFormat="1" ht="32.25" customHeight="1" thickBot="1" thickTop="1">
      <c r="A25" s="66"/>
      <c r="B25" s="67"/>
      <c r="C25" s="67"/>
      <c r="D25" s="68" t="s">
        <v>42</v>
      </c>
      <c r="E25" s="69">
        <f>SUM(E16,E17,E18,)</f>
        <v>13415490</v>
      </c>
    </row>
    <row r="26" spans="1:5" s="48" customFormat="1" ht="26.25" customHeight="1" thickBot="1" thickTop="1">
      <c r="A26" s="54" t="s">
        <v>0</v>
      </c>
      <c r="B26" s="860" t="s">
        <v>102</v>
      </c>
      <c r="C26" s="861"/>
      <c r="D26" s="57" t="s">
        <v>109</v>
      </c>
      <c r="E26" s="58" t="s">
        <v>111</v>
      </c>
    </row>
    <row r="27" spans="1:5" s="48" customFormat="1" ht="18.75">
      <c r="A27" s="59">
        <v>750</v>
      </c>
      <c r="B27" s="76"/>
      <c r="C27" s="77"/>
      <c r="D27" s="39" t="s">
        <v>10</v>
      </c>
      <c r="E27" s="40">
        <f>SUM(E28)</f>
        <v>260600</v>
      </c>
    </row>
    <row r="28" spans="1:5" s="48" customFormat="1" ht="18.75">
      <c r="A28" s="78"/>
      <c r="B28" s="856">
        <v>75011</v>
      </c>
      <c r="C28" s="857"/>
      <c r="D28" s="39" t="s">
        <v>112</v>
      </c>
      <c r="E28" s="40">
        <f>SUM(E29)</f>
        <v>260600</v>
      </c>
    </row>
    <row r="29" spans="1:5" s="48" customFormat="1" ht="18.75">
      <c r="A29" s="65"/>
      <c r="B29" s="79"/>
      <c r="C29" s="80"/>
      <c r="D29" s="41" t="s">
        <v>115</v>
      </c>
      <c r="E29" s="42">
        <f>SUM(E30:E34)</f>
        <v>260600</v>
      </c>
    </row>
    <row r="30" spans="1:5" s="48" customFormat="1" ht="18.75">
      <c r="A30" s="65"/>
      <c r="B30" s="81"/>
      <c r="C30" s="82"/>
      <c r="D30" s="43" t="s">
        <v>54</v>
      </c>
      <c r="E30" s="44"/>
    </row>
    <row r="31" spans="1:5" s="48" customFormat="1" ht="18.75">
      <c r="A31" s="65"/>
      <c r="B31" s="81"/>
      <c r="C31" s="82"/>
      <c r="D31" s="43" t="s">
        <v>116</v>
      </c>
      <c r="E31" s="44">
        <v>200000</v>
      </c>
    </row>
    <row r="32" spans="1:5" s="48" customFormat="1" ht="18.75">
      <c r="A32" s="65"/>
      <c r="B32" s="81"/>
      <c r="C32" s="83"/>
      <c r="D32" s="39" t="s">
        <v>119</v>
      </c>
      <c r="E32" s="44">
        <v>17600</v>
      </c>
    </row>
    <row r="33" spans="1:5" s="48" customFormat="1" ht="18.75">
      <c r="A33" s="84"/>
      <c r="B33" s="85"/>
      <c r="C33" s="85"/>
      <c r="D33" s="39" t="s">
        <v>117</v>
      </c>
      <c r="E33" s="40">
        <v>38000</v>
      </c>
    </row>
    <row r="34" spans="1:5" s="48" customFormat="1" ht="18.75">
      <c r="A34" s="84"/>
      <c r="B34" s="85"/>
      <c r="C34" s="85"/>
      <c r="D34" s="41" t="s">
        <v>118</v>
      </c>
      <c r="E34" s="42">
        <v>5000</v>
      </c>
    </row>
    <row r="35" spans="1:5" s="48" customFormat="1" ht="37.5">
      <c r="A35" s="78">
        <v>751</v>
      </c>
      <c r="B35" s="94"/>
      <c r="C35" s="94"/>
      <c r="D35" s="93" t="s">
        <v>125</v>
      </c>
      <c r="E35" s="40">
        <f>SUM(E36)</f>
        <v>9470</v>
      </c>
    </row>
    <row r="36" spans="1:5" s="48" customFormat="1" ht="18.75">
      <c r="A36" s="78"/>
      <c r="B36" s="856">
        <v>75101</v>
      </c>
      <c r="C36" s="857"/>
      <c r="D36" s="39" t="s">
        <v>103</v>
      </c>
      <c r="E36" s="40">
        <f>SUM(E37)</f>
        <v>9470</v>
      </c>
    </row>
    <row r="37" spans="1:5" s="48" customFormat="1" ht="18.75">
      <c r="A37" s="65"/>
      <c r="B37" s="79"/>
      <c r="C37" s="80"/>
      <c r="D37" s="43" t="s">
        <v>115</v>
      </c>
      <c r="E37" s="44">
        <f>SUM(E39:E42)</f>
        <v>9470</v>
      </c>
    </row>
    <row r="38" spans="1:5" s="48" customFormat="1" ht="18.75">
      <c r="A38" s="65"/>
      <c r="B38" s="81"/>
      <c r="C38" s="82"/>
      <c r="D38" s="41" t="s">
        <v>54</v>
      </c>
      <c r="E38" s="42"/>
    </row>
    <row r="39" spans="1:5" s="48" customFormat="1" ht="18.75">
      <c r="A39" s="65"/>
      <c r="B39" s="81"/>
      <c r="C39" s="82"/>
      <c r="D39" s="43" t="s">
        <v>116</v>
      </c>
      <c r="E39" s="44">
        <v>7000</v>
      </c>
    </row>
    <row r="40" spans="1:5" s="48" customFormat="1" ht="18.75">
      <c r="A40" s="84"/>
      <c r="B40" s="86"/>
      <c r="C40" s="87"/>
      <c r="D40" s="39" t="s">
        <v>117</v>
      </c>
      <c r="E40" s="40">
        <v>1200</v>
      </c>
    </row>
    <row r="41" spans="1:5" s="48" customFormat="1" ht="18.75">
      <c r="A41" s="84"/>
      <c r="B41" s="86"/>
      <c r="C41" s="87"/>
      <c r="D41" s="39" t="s">
        <v>118</v>
      </c>
      <c r="E41" s="40">
        <v>170</v>
      </c>
    </row>
    <row r="42" spans="1:5" s="48" customFormat="1" ht="18.75">
      <c r="A42" s="88"/>
      <c r="B42" s="89"/>
      <c r="C42" s="90"/>
      <c r="D42" s="39" t="s">
        <v>120</v>
      </c>
      <c r="E42" s="44">
        <v>1100</v>
      </c>
    </row>
    <row r="43" spans="1:5" s="48" customFormat="1" ht="18.75">
      <c r="A43" s="78">
        <v>852</v>
      </c>
      <c r="B43" s="856"/>
      <c r="C43" s="857"/>
      <c r="D43" s="43" t="s">
        <v>122</v>
      </c>
      <c r="E43" s="44">
        <f>SUM(E44,E52,E62,E66,E70)</f>
        <v>13145420</v>
      </c>
    </row>
    <row r="44" spans="1:5" s="48" customFormat="1" ht="18.75">
      <c r="A44" s="78"/>
      <c r="B44" s="856">
        <v>85203</v>
      </c>
      <c r="C44" s="857"/>
      <c r="D44" s="43" t="s">
        <v>104</v>
      </c>
      <c r="E44" s="44">
        <f>SUM(E45)</f>
        <v>273240</v>
      </c>
    </row>
    <row r="45" spans="1:5" s="48" customFormat="1" ht="18.75">
      <c r="A45" s="65"/>
      <c r="B45" s="79"/>
      <c r="C45" s="80"/>
      <c r="D45" s="41" t="s">
        <v>115</v>
      </c>
      <c r="E45" s="42">
        <f>SUM(E47:E51)</f>
        <v>273240</v>
      </c>
    </row>
    <row r="46" spans="1:5" s="48" customFormat="1" ht="18.75">
      <c r="A46" s="65"/>
      <c r="B46" s="81"/>
      <c r="C46" s="82"/>
      <c r="D46" s="43" t="s">
        <v>54</v>
      </c>
      <c r="E46" s="44"/>
    </row>
    <row r="47" spans="1:5" s="48" customFormat="1" ht="18.75">
      <c r="A47" s="65"/>
      <c r="B47" s="81"/>
      <c r="C47" s="82"/>
      <c r="D47" s="43" t="s">
        <v>116</v>
      </c>
      <c r="E47" s="44">
        <v>150000</v>
      </c>
    </row>
    <row r="48" spans="1:5" s="48" customFormat="1" ht="18.75">
      <c r="A48" s="65"/>
      <c r="B48" s="81"/>
      <c r="C48" s="82"/>
      <c r="D48" s="41" t="s">
        <v>119</v>
      </c>
      <c r="E48" s="46">
        <v>11600</v>
      </c>
    </row>
    <row r="49" spans="1:5" s="48" customFormat="1" ht="18.75">
      <c r="A49" s="84"/>
      <c r="B49" s="86"/>
      <c r="C49" s="87"/>
      <c r="D49" s="39" t="s">
        <v>117</v>
      </c>
      <c r="E49" s="40">
        <v>28600</v>
      </c>
    </row>
    <row r="50" spans="1:5" s="48" customFormat="1" ht="18.75">
      <c r="A50" s="84"/>
      <c r="B50" s="85"/>
      <c r="C50" s="85"/>
      <c r="D50" s="39" t="s">
        <v>118</v>
      </c>
      <c r="E50" s="40">
        <v>3940</v>
      </c>
    </row>
    <row r="51" spans="1:5" s="48" customFormat="1" ht="18.75">
      <c r="A51" s="84"/>
      <c r="B51" s="81"/>
      <c r="C51" s="82"/>
      <c r="D51" s="41" t="s">
        <v>120</v>
      </c>
      <c r="E51" s="46">
        <v>79100</v>
      </c>
    </row>
    <row r="52" spans="1:5" s="48" customFormat="1" ht="47.25" customHeight="1">
      <c r="A52" s="84"/>
      <c r="B52" s="856">
        <v>85212</v>
      </c>
      <c r="C52" s="857"/>
      <c r="D52" s="93" t="s">
        <v>242</v>
      </c>
      <c r="E52" s="40">
        <f>SUM(E53)</f>
        <v>11090030</v>
      </c>
    </row>
    <row r="53" spans="1:5" s="48" customFormat="1" ht="19.5" thickBot="1">
      <c r="A53" s="92"/>
      <c r="B53" s="384"/>
      <c r="C53" s="385"/>
      <c r="D53" s="345" t="s">
        <v>115</v>
      </c>
      <c r="E53" s="281">
        <f>SUM(E56:E61)</f>
        <v>11090030</v>
      </c>
    </row>
    <row r="54" spans="1:5" s="48" customFormat="1" ht="22.5" customHeight="1" thickBot="1">
      <c r="A54" s="54" t="s">
        <v>0</v>
      </c>
      <c r="B54" s="858" t="s">
        <v>102</v>
      </c>
      <c r="C54" s="859"/>
      <c r="D54" s="57" t="s">
        <v>109</v>
      </c>
      <c r="E54" s="58" t="s">
        <v>111</v>
      </c>
    </row>
    <row r="55" spans="1:5" s="48" customFormat="1" ht="18.75">
      <c r="A55" s="84"/>
      <c r="B55" s="81"/>
      <c r="C55" s="82"/>
      <c r="D55" s="43" t="s">
        <v>54</v>
      </c>
      <c r="E55" s="44"/>
    </row>
    <row r="56" spans="1:5" s="48" customFormat="1" ht="18.75">
      <c r="A56" s="84"/>
      <c r="B56" s="81"/>
      <c r="C56" s="82"/>
      <c r="D56" s="43" t="s">
        <v>116</v>
      </c>
      <c r="E56" s="44">
        <v>123600</v>
      </c>
    </row>
    <row r="57" spans="1:5" s="48" customFormat="1" ht="18.75">
      <c r="A57" s="84"/>
      <c r="B57" s="81"/>
      <c r="C57" s="82"/>
      <c r="D57" s="41" t="s">
        <v>119</v>
      </c>
      <c r="E57" s="46">
        <v>5140</v>
      </c>
    </row>
    <row r="58" spans="1:5" s="48" customFormat="1" ht="18.75">
      <c r="A58" s="84"/>
      <c r="B58" s="86"/>
      <c r="C58" s="87"/>
      <c r="D58" s="39" t="s">
        <v>117</v>
      </c>
      <c r="E58" s="40">
        <v>22800</v>
      </c>
    </row>
    <row r="59" spans="1:5" s="48" customFormat="1" ht="18.75">
      <c r="A59" s="84"/>
      <c r="B59" s="85"/>
      <c r="C59" s="85"/>
      <c r="D59" s="39" t="s">
        <v>118</v>
      </c>
      <c r="E59" s="40">
        <v>3100</v>
      </c>
    </row>
    <row r="60" spans="1:5" s="48" customFormat="1" ht="18.75">
      <c r="A60" s="84"/>
      <c r="B60" s="85"/>
      <c r="C60" s="85"/>
      <c r="D60" s="39" t="s">
        <v>270</v>
      </c>
      <c r="E60" s="40">
        <v>4100</v>
      </c>
    </row>
    <row r="61" spans="1:5" s="48" customFormat="1" ht="18.75">
      <c r="A61" s="84"/>
      <c r="B61" s="91"/>
      <c r="C61" s="90"/>
      <c r="D61" s="39" t="s">
        <v>120</v>
      </c>
      <c r="E61" s="44">
        <v>10931290</v>
      </c>
    </row>
    <row r="62" spans="1:5" s="48" customFormat="1" ht="56.25">
      <c r="A62" s="65"/>
      <c r="B62" s="862">
        <v>85213</v>
      </c>
      <c r="C62" s="863"/>
      <c r="D62" s="95" t="s">
        <v>233</v>
      </c>
      <c r="E62" s="44">
        <f>SUM(E63)</f>
        <v>97440</v>
      </c>
    </row>
    <row r="63" spans="1:5" s="48" customFormat="1" ht="18.75">
      <c r="A63" s="65"/>
      <c r="B63" s="79"/>
      <c r="C63" s="80"/>
      <c r="D63" s="41" t="s">
        <v>115</v>
      </c>
      <c r="E63" s="42">
        <f>SUM(E65)</f>
        <v>97440</v>
      </c>
    </row>
    <row r="64" spans="1:5" s="48" customFormat="1" ht="18.75">
      <c r="A64" s="65"/>
      <c r="B64" s="81"/>
      <c r="C64" s="82"/>
      <c r="D64" s="43" t="s">
        <v>54</v>
      </c>
      <c r="E64" s="44"/>
    </row>
    <row r="65" spans="1:5" s="48" customFormat="1" ht="18.75">
      <c r="A65" s="65"/>
      <c r="B65" s="89"/>
      <c r="C65" s="90"/>
      <c r="D65" s="39" t="s">
        <v>120</v>
      </c>
      <c r="E65" s="44">
        <v>97440</v>
      </c>
    </row>
    <row r="66" spans="1:5" s="48" customFormat="1" ht="37.5">
      <c r="A66" s="65"/>
      <c r="B66" s="856">
        <v>85214</v>
      </c>
      <c r="C66" s="857"/>
      <c r="D66" s="95" t="s">
        <v>126</v>
      </c>
      <c r="E66" s="44">
        <f>SUM(E67)</f>
        <v>1548310</v>
      </c>
    </row>
    <row r="67" spans="1:5" s="48" customFormat="1" ht="18.75">
      <c r="A67" s="65"/>
      <c r="B67" s="79"/>
      <c r="C67" s="80"/>
      <c r="D67" s="45" t="s">
        <v>115</v>
      </c>
      <c r="E67" s="46">
        <f>SUM(E69)</f>
        <v>1548310</v>
      </c>
    </row>
    <row r="68" spans="1:5" s="48" customFormat="1" ht="18.75">
      <c r="A68" s="65"/>
      <c r="B68" s="81"/>
      <c r="C68" s="82"/>
      <c r="D68" s="43" t="s">
        <v>54</v>
      </c>
      <c r="E68" s="44"/>
    </row>
    <row r="69" spans="1:5" s="48" customFormat="1" ht="18.75">
      <c r="A69" s="65"/>
      <c r="B69" s="91"/>
      <c r="C69" s="90"/>
      <c r="D69" s="39" t="s">
        <v>120</v>
      </c>
      <c r="E69" s="44">
        <v>1548310</v>
      </c>
    </row>
    <row r="70" spans="1:5" s="48" customFormat="1" ht="18.75">
      <c r="A70" s="65"/>
      <c r="B70" s="856">
        <v>85228</v>
      </c>
      <c r="C70" s="857"/>
      <c r="D70" s="43" t="s">
        <v>105</v>
      </c>
      <c r="E70" s="44">
        <f>SUM(E71)</f>
        <v>136400</v>
      </c>
    </row>
    <row r="71" spans="1:5" s="48" customFormat="1" ht="18.75">
      <c r="A71" s="65"/>
      <c r="B71" s="79"/>
      <c r="C71" s="80"/>
      <c r="D71" s="41" t="s">
        <v>115</v>
      </c>
      <c r="E71" s="42">
        <f>SUM(E73:E78)</f>
        <v>136400</v>
      </c>
    </row>
    <row r="72" spans="1:5" s="48" customFormat="1" ht="18.75">
      <c r="A72" s="65"/>
      <c r="B72" s="81"/>
      <c r="C72" s="82"/>
      <c r="D72" s="43" t="s">
        <v>54</v>
      </c>
      <c r="E72" s="44"/>
    </row>
    <row r="73" spans="1:5" s="48" customFormat="1" ht="18.75">
      <c r="A73" s="65"/>
      <c r="B73" s="81"/>
      <c r="C73" s="82"/>
      <c r="D73" s="43" t="s">
        <v>116</v>
      </c>
      <c r="E73" s="44">
        <v>101200</v>
      </c>
    </row>
    <row r="74" spans="1:5" s="48" customFormat="1" ht="18.75">
      <c r="A74" s="65"/>
      <c r="B74" s="81"/>
      <c r="C74" s="83"/>
      <c r="D74" s="39" t="s">
        <v>119</v>
      </c>
      <c r="E74" s="44">
        <v>7800</v>
      </c>
    </row>
    <row r="75" spans="1:5" s="48" customFormat="1" ht="18.75">
      <c r="A75" s="84"/>
      <c r="B75" s="85"/>
      <c r="C75" s="85"/>
      <c r="D75" s="39" t="s">
        <v>117</v>
      </c>
      <c r="E75" s="40">
        <v>19300</v>
      </c>
    </row>
    <row r="76" spans="1:5" s="48" customFormat="1" ht="18.75">
      <c r="A76" s="84"/>
      <c r="B76" s="85"/>
      <c r="C76" s="85"/>
      <c r="D76" s="39" t="s">
        <v>118</v>
      </c>
      <c r="E76" s="40">
        <v>2700</v>
      </c>
    </row>
    <row r="77" spans="1:5" s="48" customFormat="1" ht="18.75">
      <c r="A77" s="84"/>
      <c r="B77" s="85"/>
      <c r="C77" s="85"/>
      <c r="D77" s="39" t="s">
        <v>270</v>
      </c>
      <c r="E77" s="40">
        <v>3400</v>
      </c>
    </row>
    <row r="78" spans="1:5" s="48" customFormat="1" ht="19.5" thickBot="1">
      <c r="A78" s="383"/>
      <c r="B78" s="85"/>
      <c r="C78" s="85"/>
      <c r="D78" s="345" t="s">
        <v>120</v>
      </c>
      <c r="E78" s="382">
        <v>2000</v>
      </c>
    </row>
    <row r="79" spans="1:5" s="48" customFormat="1" ht="31.5" customHeight="1" thickBot="1" thickTop="1">
      <c r="A79" s="66"/>
      <c r="B79" s="67"/>
      <c r="C79" s="67"/>
      <c r="D79" s="68" t="s">
        <v>42</v>
      </c>
      <c r="E79" s="69">
        <f>SUM(E27,E35,E43)</f>
        <v>13415490</v>
      </c>
    </row>
    <row r="80" ht="13.5" thickTop="1"/>
  </sheetData>
  <mergeCells count="15">
    <mergeCell ref="A6:E6"/>
    <mergeCell ref="D1:E1"/>
    <mergeCell ref="D2:E2"/>
    <mergeCell ref="A4:E4"/>
    <mergeCell ref="A5:E5"/>
    <mergeCell ref="B26:C26"/>
    <mergeCell ref="B28:C28"/>
    <mergeCell ref="B62:C62"/>
    <mergeCell ref="B66:C66"/>
    <mergeCell ref="B70:C70"/>
    <mergeCell ref="B36:C36"/>
    <mergeCell ref="B43:C43"/>
    <mergeCell ref="B44:C44"/>
    <mergeCell ref="B52:C52"/>
    <mergeCell ref="B54:C54"/>
  </mergeCells>
  <printOptions/>
  <pageMargins left="0.5905511811023623" right="0.3937007874015748" top="0.5905511811023623" bottom="0.5905511811023623" header="0.5118110236220472" footer="0.31496062992125984"/>
  <pageSetup horizontalDpi="600" verticalDpi="600" orientation="portrait" paperSize="9" r:id="rId1"/>
  <headerFooter alignWithMargins="0">
    <oddFooter>&amp;CStrona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Arkusz5"/>
  <dimension ref="A1:F20"/>
  <sheetViews>
    <sheetView workbookViewId="0" topLeftCell="A1">
      <selection activeCell="C5" sqref="C5"/>
    </sheetView>
  </sheetViews>
  <sheetFormatPr defaultColWidth="9.00390625" defaultRowHeight="12.75"/>
  <cols>
    <col min="1" max="1" width="4.25390625" style="0" customWidth="1"/>
    <col min="2" max="2" width="38.00390625" style="0" customWidth="1"/>
    <col min="3" max="3" width="13.25390625" style="0" customWidth="1"/>
    <col min="4" max="5" width="12.875" style="0" customWidth="1"/>
    <col min="6" max="6" width="11.00390625" style="0" customWidth="1"/>
  </cols>
  <sheetData>
    <row r="1" spans="1:6" ht="15.75">
      <c r="A1" s="12"/>
      <c r="B1" s="13"/>
      <c r="C1" s="139"/>
      <c r="D1" s="139"/>
      <c r="E1" s="139"/>
      <c r="F1" s="47" t="s">
        <v>435</v>
      </c>
    </row>
    <row r="2" spans="1:6" ht="15.75">
      <c r="A2" s="12"/>
      <c r="B2" s="13"/>
      <c r="C2" s="139"/>
      <c r="D2" s="139"/>
      <c r="E2" s="139"/>
      <c r="F2" s="47" t="s">
        <v>426</v>
      </c>
    </row>
    <row r="3" spans="1:6" ht="15.75">
      <c r="A3" s="12"/>
      <c r="B3" s="13"/>
      <c r="C3" s="13"/>
      <c r="D3" s="13"/>
      <c r="E3" s="13"/>
      <c r="F3" s="13"/>
    </row>
    <row r="4" spans="1:6" ht="20.25">
      <c r="A4" s="15" t="s">
        <v>45</v>
      </c>
      <c r="B4" s="140"/>
      <c r="C4" s="14"/>
      <c r="D4" s="14"/>
      <c r="E4" s="14"/>
      <c r="F4" s="14"/>
    </row>
    <row r="5" spans="1:6" ht="20.25">
      <c r="A5" s="15" t="s">
        <v>263</v>
      </c>
      <c r="B5" s="15"/>
      <c r="C5" s="14"/>
      <c r="D5" s="14"/>
      <c r="E5" s="14"/>
      <c r="F5" s="14"/>
    </row>
    <row r="6" spans="1:6" ht="15.75">
      <c r="A6" s="12"/>
      <c r="B6" s="13"/>
      <c r="C6" s="13"/>
      <c r="D6" s="13"/>
      <c r="E6" s="13"/>
      <c r="F6" s="13"/>
    </row>
    <row r="7" spans="1:6" ht="19.5" thickBot="1">
      <c r="A7" s="12"/>
      <c r="B7" s="13"/>
      <c r="C7" s="16"/>
      <c r="D7" s="16"/>
      <c r="E7" s="16"/>
      <c r="F7" s="16" t="s">
        <v>43</v>
      </c>
    </row>
    <row r="8" spans="1:6" ht="48" thickBot="1">
      <c r="A8" s="17" t="s">
        <v>46</v>
      </c>
      <c r="B8" s="141" t="s">
        <v>47</v>
      </c>
      <c r="C8" s="142" t="s">
        <v>48</v>
      </c>
      <c r="D8" s="142" t="s">
        <v>49</v>
      </c>
      <c r="E8" s="142" t="s">
        <v>50</v>
      </c>
      <c r="F8" s="143" t="s">
        <v>51</v>
      </c>
    </row>
    <row r="9" spans="1:6" ht="19.5" thickTop="1">
      <c r="A9" s="18" t="s">
        <v>52</v>
      </c>
      <c r="B9" s="144" t="s">
        <v>53</v>
      </c>
      <c r="C9" s="145">
        <f>SUM(C11:C13)</f>
        <v>11979400</v>
      </c>
      <c r="D9" s="146">
        <f>SUM(D11:D13)</f>
        <v>1815000</v>
      </c>
      <c r="E9" s="145">
        <f>SUM(E11:E13)</f>
        <v>11959000</v>
      </c>
      <c r="F9" s="147" t="s">
        <v>44</v>
      </c>
    </row>
    <row r="10" spans="1:6" ht="17.25" thickBot="1">
      <c r="A10" s="19"/>
      <c r="B10" s="148" t="s">
        <v>54</v>
      </c>
      <c r="C10" s="149"/>
      <c r="D10" s="149"/>
      <c r="E10" s="149"/>
      <c r="F10" s="150"/>
    </row>
    <row r="11" spans="1:6" ht="32.25" customHeight="1" thickTop="1">
      <c r="A11" s="350">
        <v>1</v>
      </c>
      <c r="B11" s="354" t="s">
        <v>235</v>
      </c>
      <c r="C11" s="351">
        <v>10361400</v>
      </c>
      <c r="D11" s="351">
        <v>670000</v>
      </c>
      <c r="E11" s="352">
        <v>10346000</v>
      </c>
      <c r="F11" s="353" t="s">
        <v>44</v>
      </c>
    </row>
    <row r="12" spans="1:6" ht="18.75">
      <c r="A12" s="355">
        <v>2</v>
      </c>
      <c r="B12" s="356" t="s">
        <v>55</v>
      </c>
      <c r="C12" s="357">
        <v>1082000</v>
      </c>
      <c r="D12" s="357">
        <v>725000</v>
      </c>
      <c r="E12" s="358">
        <v>1082000</v>
      </c>
      <c r="F12" s="359" t="s">
        <v>44</v>
      </c>
    </row>
    <row r="13" spans="1:6" ht="19.5" thickBot="1">
      <c r="A13" s="20">
        <v>3</v>
      </c>
      <c r="B13" s="151" t="s">
        <v>56</v>
      </c>
      <c r="C13" s="152">
        <v>536000</v>
      </c>
      <c r="D13" s="152">
        <v>420000</v>
      </c>
      <c r="E13" s="153">
        <v>531000</v>
      </c>
      <c r="F13" s="154" t="s">
        <v>44</v>
      </c>
    </row>
    <row r="14" spans="1:6" ht="27" customHeight="1" thickBot="1" thickTop="1">
      <c r="A14" s="21" t="s">
        <v>57</v>
      </c>
      <c r="B14" s="155" t="s">
        <v>58</v>
      </c>
      <c r="C14" s="156">
        <f>SUM(C15:C19)</f>
        <v>914120</v>
      </c>
      <c r="D14" s="157" t="s">
        <v>59</v>
      </c>
      <c r="E14" s="158">
        <f>SUM(E15:E19)</f>
        <v>1017190</v>
      </c>
      <c r="F14" s="159" t="s">
        <v>44</v>
      </c>
    </row>
    <row r="15" spans="1:6" ht="36" customHeight="1" thickTop="1">
      <c r="A15" s="22">
        <v>1</v>
      </c>
      <c r="B15" s="160" t="s">
        <v>62</v>
      </c>
      <c r="C15" s="161">
        <v>40000</v>
      </c>
      <c r="D15" s="162" t="s">
        <v>59</v>
      </c>
      <c r="E15" s="163">
        <v>88000</v>
      </c>
      <c r="F15" s="164" t="s">
        <v>44</v>
      </c>
    </row>
    <row r="16" spans="1:6" ht="33" customHeight="1">
      <c r="A16" s="22">
        <v>2</v>
      </c>
      <c r="B16" s="160" t="s">
        <v>72</v>
      </c>
      <c r="C16" s="161">
        <v>30000</v>
      </c>
      <c r="D16" s="162"/>
      <c r="E16" s="163">
        <v>30000</v>
      </c>
      <c r="F16" s="164"/>
    </row>
    <row r="17" spans="1:6" ht="39.75" customHeight="1">
      <c r="A17" s="22">
        <v>2</v>
      </c>
      <c r="B17" s="160" t="s">
        <v>128</v>
      </c>
      <c r="C17" s="161">
        <v>131100</v>
      </c>
      <c r="D17" s="162" t="s">
        <v>59</v>
      </c>
      <c r="E17" s="163">
        <v>171100</v>
      </c>
      <c r="F17" s="164" t="s">
        <v>44</v>
      </c>
    </row>
    <row r="18" spans="1:6" ht="39" customHeight="1">
      <c r="A18" s="22">
        <v>3</v>
      </c>
      <c r="B18" s="160" t="s">
        <v>60</v>
      </c>
      <c r="C18" s="161">
        <v>621120</v>
      </c>
      <c r="D18" s="162" t="s">
        <v>59</v>
      </c>
      <c r="E18" s="163">
        <v>636190</v>
      </c>
      <c r="F18" s="164" t="s">
        <v>44</v>
      </c>
    </row>
    <row r="19" spans="1:6" ht="41.25" customHeight="1" thickBot="1">
      <c r="A19" s="22">
        <v>4</v>
      </c>
      <c r="B19" s="160" t="s">
        <v>61</v>
      </c>
      <c r="C19" s="161">
        <v>91900</v>
      </c>
      <c r="D19" s="162" t="s">
        <v>59</v>
      </c>
      <c r="E19" s="163">
        <v>91900</v>
      </c>
      <c r="F19" s="164" t="s">
        <v>44</v>
      </c>
    </row>
    <row r="20" spans="1:6" ht="34.5" customHeight="1" thickBot="1" thickTop="1">
      <c r="A20" s="23"/>
      <c r="B20" s="35" t="s">
        <v>42</v>
      </c>
      <c r="C20" s="165">
        <f>SUM(C9,C14)</f>
        <v>12893520</v>
      </c>
      <c r="D20" s="166">
        <f>SUM(D9,D14)</f>
        <v>1815000</v>
      </c>
      <c r="E20" s="167">
        <f>SUM(E9,E14)</f>
        <v>12976190</v>
      </c>
      <c r="F20" s="168" t="s">
        <v>44</v>
      </c>
    </row>
  </sheetData>
  <printOptions/>
  <pageMargins left="0.7874015748031497" right="0.3937007874015748" top="0.5905511811023623" bottom="0.787401574803149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usz11"/>
  <dimension ref="A1:C35"/>
  <sheetViews>
    <sheetView workbookViewId="0" topLeftCell="A1">
      <selection activeCell="B5" sqref="B5"/>
    </sheetView>
  </sheetViews>
  <sheetFormatPr defaultColWidth="9.00390625" defaultRowHeight="12.75"/>
  <cols>
    <col min="1" max="1" width="6.25390625" style="0" customWidth="1"/>
    <col min="2" max="2" width="75.00390625" style="0" customWidth="1"/>
    <col min="3" max="3" width="13.375" style="0" customWidth="1"/>
  </cols>
  <sheetData>
    <row r="1" spans="1:3" ht="15.75">
      <c r="A1" s="27"/>
      <c r="B1" s="180"/>
      <c r="C1" s="47" t="s">
        <v>436</v>
      </c>
    </row>
    <row r="2" spans="1:3" ht="15.75">
      <c r="A2" s="27"/>
      <c r="B2" s="28"/>
      <c r="C2" s="47" t="s">
        <v>426</v>
      </c>
    </row>
    <row r="3" spans="1:3" ht="15.75">
      <c r="A3" s="27"/>
      <c r="B3" s="28"/>
      <c r="C3" s="28"/>
    </row>
    <row r="4" spans="1:3" ht="22.5">
      <c r="A4" s="29" t="s">
        <v>83</v>
      </c>
      <c r="B4" s="29"/>
      <c r="C4" s="30"/>
    </row>
    <row r="5" spans="1:3" ht="22.5">
      <c r="A5" s="29" t="s">
        <v>265</v>
      </c>
      <c r="B5" s="29"/>
      <c r="C5" s="30"/>
    </row>
    <row r="6" spans="1:3" ht="22.5">
      <c r="A6" s="29"/>
      <c r="B6" s="29"/>
      <c r="C6" s="30"/>
    </row>
    <row r="7" spans="1:3" ht="18.75">
      <c r="A7" s="32"/>
      <c r="B7" s="31" t="s">
        <v>84</v>
      </c>
      <c r="C7" s="32"/>
    </row>
    <row r="8" spans="1:3" ht="19.5" thickBot="1">
      <c r="A8" s="33"/>
      <c r="B8" s="33"/>
      <c r="C8" s="34"/>
    </row>
    <row r="9" spans="1:3" ht="21" thickBot="1">
      <c r="A9" s="181" t="s">
        <v>76</v>
      </c>
      <c r="B9" s="182" t="s">
        <v>85</v>
      </c>
      <c r="C9" s="183" t="s">
        <v>74</v>
      </c>
    </row>
    <row r="10" spans="1:3" ht="19.5" thickBot="1">
      <c r="A10" s="184"/>
      <c r="B10" s="185" t="s">
        <v>86</v>
      </c>
      <c r="C10" s="186">
        <f>SUM(C12:C13)</f>
        <v>420000</v>
      </c>
    </row>
    <row r="11" spans="1:3" ht="18.75">
      <c r="A11" s="187"/>
      <c r="B11" s="188" t="s">
        <v>75</v>
      </c>
      <c r="C11" s="189"/>
    </row>
    <row r="12" spans="1:3" ht="24" customHeight="1">
      <c r="A12" s="190"/>
      <c r="B12" s="191" t="s">
        <v>266</v>
      </c>
      <c r="C12" s="192">
        <v>20000</v>
      </c>
    </row>
    <row r="13" spans="1:3" ht="40.5" customHeight="1" thickBot="1">
      <c r="A13" s="193">
        <v>2960</v>
      </c>
      <c r="B13" s="194" t="s">
        <v>267</v>
      </c>
      <c r="C13" s="195">
        <v>400000</v>
      </c>
    </row>
    <row r="14" spans="1:3" ht="19.5" thickBot="1">
      <c r="A14" s="196"/>
      <c r="B14" s="197" t="s">
        <v>87</v>
      </c>
      <c r="C14" s="198">
        <f>SUM(C16,C25,C29,C35)</f>
        <v>420000</v>
      </c>
    </row>
    <row r="15" spans="1:3" ht="18.75">
      <c r="A15" s="199"/>
      <c r="B15" s="200" t="s">
        <v>88</v>
      </c>
      <c r="C15" s="201"/>
    </row>
    <row r="16" spans="1:3" ht="18.75">
      <c r="A16" s="202"/>
      <c r="B16" s="203" t="s">
        <v>89</v>
      </c>
      <c r="C16" s="204">
        <f>SUM(C18:C24)</f>
        <v>90000</v>
      </c>
    </row>
    <row r="17" spans="1:3" ht="18.75">
      <c r="A17" s="199"/>
      <c r="B17" s="200" t="s">
        <v>90</v>
      </c>
      <c r="C17" s="201"/>
    </row>
    <row r="18" spans="1:3" ht="18.75">
      <c r="A18" s="205">
        <v>3020</v>
      </c>
      <c r="B18" s="206" t="s">
        <v>91</v>
      </c>
      <c r="C18" s="207">
        <v>3000</v>
      </c>
    </row>
    <row r="19" spans="1:3" ht="18.75">
      <c r="A19" s="205">
        <v>4110</v>
      </c>
      <c r="B19" s="206" t="s">
        <v>92</v>
      </c>
      <c r="C19" s="207">
        <v>6000</v>
      </c>
    </row>
    <row r="20" spans="1:3" ht="18.75">
      <c r="A20" s="205">
        <v>4120</v>
      </c>
      <c r="B20" s="206" t="s">
        <v>93</v>
      </c>
      <c r="C20" s="207">
        <v>900</v>
      </c>
    </row>
    <row r="21" spans="1:3" ht="18.75">
      <c r="A21" s="205">
        <v>4210</v>
      </c>
      <c r="B21" s="206" t="s">
        <v>94</v>
      </c>
      <c r="C21" s="207">
        <v>24000</v>
      </c>
    </row>
    <row r="22" spans="1:3" ht="18.75">
      <c r="A22" s="205">
        <v>4240</v>
      </c>
      <c r="B22" s="206" t="s">
        <v>130</v>
      </c>
      <c r="C22" s="207">
        <v>3000</v>
      </c>
    </row>
    <row r="23" spans="1:3" ht="18.75">
      <c r="A23" s="205">
        <v>4270</v>
      </c>
      <c r="B23" s="206" t="s">
        <v>101</v>
      </c>
      <c r="C23" s="207">
        <v>2000</v>
      </c>
    </row>
    <row r="24" spans="1:3" ht="18.75">
      <c r="A24" s="202">
        <v>4300</v>
      </c>
      <c r="B24" s="208" t="s">
        <v>95</v>
      </c>
      <c r="C24" s="204">
        <v>51100</v>
      </c>
    </row>
    <row r="25" spans="1:3" ht="18.75">
      <c r="A25" s="202"/>
      <c r="B25" s="203" t="s">
        <v>96</v>
      </c>
      <c r="C25" s="204">
        <f>SUM(C27:C28)</f>
        <v>160000</v>
      </c>
    </row>
    <row r="26" spans="1:3" ht="18.75">
      <c r="A26" s="209"/>
      <c r="B26" s="210" t="s">
        <v>90</v>
      </c>
      <c r="C26" s="211"/>
    </row>
    <row r="27" spans="1:3" ht="18.75">
      <c r="A27" s="205">
        <v>4210</v>
      </c>
      <c r="B27" s="206" t="s">
        <v>94</v>
      </c>
      <c r="C27" s="207">
        <v>20000</v>
      </c>
    </row>
    <row r="28" spans="1:3" ht="18.75">
      <c r="A28" s="205">
        <v>4300</v>
      </c>
      <c r="B28" s="206" t="s">
        <v>95</v>
      </c>
      <c r="C28" s="207">
        <v>140000</v>
      </c>
    </row>
    <row r="29" spans="1:3" ht="18.75">
      <c r="A29" s="212"/>
      <c r="B29" s="213" t="s">
        <v>97</v>
      </c>
      <c r="C29" s="214">
        <f>SUM(C31:C34)</f>
        <v>160000</v>
      </c>
    </row>
    <row r="30" spans="1:3" ht="18.75">
      <c r="A30" s="209"/>
      <c r="B30" s="210" t="s">
        <v>90</v>
      </c>
      <c r="C30" s="211"/>
    </row>
    <row r="31" spans="1:3" ht="33.75">
      <c r="A31" s="205">
        <v>2450</v>
      </c>
      <c r="B31" s="215" t="s">
        <v>268</v>
      </c>
      <c r="C31" s="201">
        <v>60000</v>
      </c>
    </row>
    <row r="32" spans="1:3" ht="18.75">
      <c r="A32" s="205">
        <v>4300</v>
      </c>
      <c r="B32" s="206" t="s">
        <v>98</v>
      </c>
      <c r="C32" s="207">
        <v>20000</v>
      </c>
    </row>
    <row r="33" spans="1:3" ht="18.75">
      <c r="A33" s="205">
        <v>4300</v>
      </c>
      <c r="B33" s="206" t="s">
        <v>99</v>
      </c>
      <c r="C33" s="207">
        <v>65000</v>
      </c>
    </row>
    <row r="34" spans="1:3" ht="18.75">
      <c r="A34" s="202">
        <v>4430</v>
      </c>
      <c r="B34" s="208" t="s">
        <v>100</v>
      </c>
      <c r="C34" s="204">
        <v>15000</v>
      </c>
    </row>
    <row r="35" spans="1:3" ht="18.75">
      <c r="A35" s="202"/>
      <c r="B35" s="208" t="s">
        <v>269</v>
      </c>
      <c r="C35" s="204">
        <v>10000</v>
      </c>
    </row>
  </sheetData>
  <printOptions/>
  <pageMargins left="0.5905511811023623" right="0.3937007874015748" top="0.4330708661417323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Bielecka</dc:creator>
  <cp:keywords/>
  <dc:description/>
  <cp:lastModifiedBy>Przylucka</cp:lastModifiedBy>
  <cp:lastPrinted>2004-12-31T08:56:16Z</cp:lastPrinted>
  <dcterms:created xsi:type="dcterms:W3CDTF">2003-12-03T10:00:49Z</dcterms:created>
  <dcterms:modified xsi:type="dcterms:W3CDTF">2005-01-07T10:44:29Z</dcterms:modified>
  <cp:category/>
  <cp:version/>
  <cp:contentType/>
  <cp:contentStatus/>
</cp:coreProperties>
</file>