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doch. na 31.03.2005" sheetId="1" r:id="rId1"/>
    <sheet name="wydatki na 31.03.2005" sheetId="2" r:id="rId2"/>
    <sheet name="przych i rozchod 31.03.2005" sheetId="3" r:id="rId3"/>
    <sheet name="zad inwest 31.03.2005" sheetId="4" r:id="rId4"/>
    <sheet name="wieloletn prog inwes 31.03.2005" sheetId="5" r:id="rId5"/>
    <sheet name="Fund strukt 31.03.2005" sheetId="6" r:id="rId6"/>
    <sheet name="zad zlecone 31.03.2005" sheetId="7" r:id="rId7"/>
    <sheet name="Przych i wyd zakł budżna 31.03." sheetId="8" r:id="rId8"/>
    <sheet name="GFOSiGW 2005" sheetId="9" r:id="rId9"/>
    <sheet name="wykazdotacje na 31.03." sheetId="10" r:id="rId10"/>
    <sheet name="doch i wyd w drodze porozum" sheetId="11" r:id="rId11"/>
  </sheets>
  <definedNames>
    <definedName name="_xlnm.Print_Titles" localSheetId="0">'doch. na 31.03.2005'!$5:$5</definedName>
    <definedName name="_xlnm.Print_Titles" localSheetId="4">'wieloletn prog inwes 31.03.2005'!$4:$7</definedName>
    <definedName name="_xlnm.Print_Titles" localSheetId="1">'wydatki na 31.03.2005'!$5:$5</definedName>
    <definedName name="_xlnm.Print_Titles" localSheetId="9">'wykazdotacje na 31.03.'!$6:$6</definedName>
    <definedName name="_xlnm.Print_Titles" localSheetId="3">'zad inwest 31.03.2005'!$7:$7</definedName>
  </definedNames>
  <calcPr fullCalcOnLoad="1"/>
</workbook>
</file>

<file path=xl/sharedStrings.xml><?xml version="1.0" encoding="utf-8"?>
<sst xmlns="http://schemas.openxmlformats.org/spreadsheetml/2006/main" count="1569" uniqueCount="442">
  <si>
    <t>Dz.</t>
  </si>
  <si>
    <t xml:space="preserve"> Nazwa działu lub źródło dochodów</t>
  </si>
  <si>
    <t>Kwota w zł.</t>
  </si>
  <si>
    <t>Gospodarka mieszkaniowa</t>
  </si>
  <si>
    <t xml:space="preserve"> - wpływy z opłat za zarząd, użytkowanie i użytkowanie wieczyste</t>
  </si>
  <si>
    <t xml:space="preserve"> - dochody z najmu i dzierżawy mienia komunalnego</t>
  </si>
  <si>
    <t xml:space="preserve"> - wpływy z różnych dochodów</t>
  </si>
  <si>
    <t>Działalność usługowa</t>
  </si>
  <si>
    <t xml:space="preserve"> - wpływy z różnych opłat</t>
  </si>
  <si>
    <t>Administracja publiczna</t>
  </si>
  <si>
    <t xml:space="preserve"> - dotacje celowe otrzymane z budżetu państwa na realizację</t>
  </si>
  <si>
    <t xml:space="preserve">   zadań bieżących z zakresu administracji rządowej</t>
  </si>
  <si>
    <t>Urzędy naczelnych organów władzy państwowej, kontroli i ochrony prawa oraz sądownictwa</t>
  </si>
  <si>
    <t>Bezpieczeństwo publiczne i ochrona przeciwpożarowa</t>
  </si>
  <si>
    <t xml:space="preserve"> - grzywny, mandaty i inne kary pieniężne od ludności</t>
  </si>
  <si>
    <t xml:space="preserve"> - udziały gmin w podatkach stanowiących dochód budżetu                                                                                            </t>
  </si>
  <si>
    <t xml:space="preserve">   państwa ogółem                                                                          </t>
  </si>
  <si>
    <t xml:space="preserve">   z tego :</t>
  </si>
  <si>
    <t xml:space="preserve">    * podatek dochodowy od osób fizycznych</t>
  </si>
  <si>
    <t xml:space="preserve">    * podatek dochodowy od osób prawnych</t>
  </si>
  <si>
    <t xml:space="preserve"> - podatek od nieruchomości</t>
  </si>
  <si>
    <t xml:space="preserve"> - podatek rolny</t>
  </si>
  <si>
    <t xml:space="preserve"> - podatek od środków transportowych</t>
  </si>
  <si>
    <t xml:space="preserve"> - podatek od działalności gospodarczej osób fizycznych,</t>
  </si>
  <si>
    <t xml:space="preserve">   opłacany w formie karty podatkowej</t>
  </si>
  <si>
    <t xml:space="preserve"> - podatek od spadków i darowizn</t>
  </si>
  <si>
    <t xml:space="preserve"> - podatek od posiadania psów</t>
  </si>
  <si>
    <t xml:space="preserve"> - podatek od czynności cywilnoprawnych</t>
  </si>
  <si>
    <t xml:space="preserve"> - wpływy z opłaty skarbowej</t>
  </si>
  <si>
    <t xml:space="preserve"> - wpływy z opłaty targowej</t>
  </si>
  <si>
    <t xml:space="preserve"> - odsetki od nieterminowych wpłat z tytułu podatków i opłat</t>
  </si>
  <si>
    <t xml:space="preserve"> - wpływy z opłat za zezwolenie na sprzedaż alkoholu</t>
  </si>
  <si>
    <t>Różne rozliczenia</t>
  </si>
  <si>
    <t xml:space="preserve"> - subwencja ogólna</t>
  </si>
  <si>
    <t xml:space="preserve">    z tego :</t>
  </si>
  <si>
    <t xml:space="preserve"> - pozostałe odsetki</t>
  </si>
  <si>
    <t>Oświata i wychowanie</t>
  </si>
  <si>
    <t xml:space="preserve"> - dochody z najmu i dzierżawy składników majątkowych jst.</t>
  </si>
  <si>
    <t xml:space="preserve"> - wpływy z usług</t>
  </si>
  <si>
    <t>Gospodarka komunalna i ochrona środowiska</t>
  </si>
  <si>
    <t>Kultura fizyczna i sport</t>
  </si>
  <si>
    <t>Ogółem</t>
  </si>
  <si>
    <t>w zł</t>
  </si>
  <si>
    <t xml:space="preserve"> ---</t>
  </si>
  <si>
    <t>Przychody i wydatki zakładów budżetowych</t>
  </si>
  <si>
    <t>Lp.</t>
  </si>
  <si>
    <t>NAZWA JEDNOSTKI</t>
  </si>
  <si>
    <t>Przychody ogółem</t>
  </si>
  <si>
    <t>w tym: dotacja z budżetu</t>
  </si>
  <si>
    <t>Wydatki ogółem</t>
  </si>
  <si>
    <t>w tym: wpłata do budżetu</t>
  </si>
  <si>
    <t>I.</t>
  </si>
  <si>
    <t>Zakłady budżetowe - ogółem</t>
  </si>
  <si>
    <t>w tym:</t>
  </si>
  <si>
    <t>Przedszkole Nr 8</t>
  </si>
  <si>
    <t>Przedszkole Nr 9</t>
  </si>
  <si>
    <t>II.</t>
  </si>
  <si>
    <t>----</t>
  </si>
  <si>
    <t>dz. 854, rozdz. 85401 - świetlice szkolne</t>
  </si>
  <si>
    <t xml:space="preserve"> - wpływy z innych lokalnych opłat pobieranych przez jst </t>
  </si>
  <si>
    <t xml:space="preserve">    na podstawie odrębnych ustaw</t>
  </si>
  <si>
    <t>* część oświatowa subwencji ogólnej</t>
  </si>
  <si>
    <t>* część wyrównawcza subwencji ogólnej</t>
  </si>
  <si>
    <t xml:space="preserve"> - wpływy z opłaty produktowej</t>
  </si>
  <si>
    <t>---</t>
  </si>
  <si>
    <t>Kwota w zł</t>
  </si>
  <si>
    <t xml:space="preserve"> w tym :</t>
  </si>
  <si>
    <t xml:space="preserve">§ </t>
  </si>
  <si>
    <t>T R E Ś Ć</t>
  </si>
  <si>
    <t xml:space="preserve">  w tym :</t>
  </si>
  <si>
    <t xml:space="preserve"> - Edukacja ekologiczna</t>
  </si>
  <si>
    <t xml:space="preserve">  z tego :</t>
  </si>
  <si>
    <t>składki na ubezpieczenia społeczne</t>
  </si>
  <si>
    <t>składki na Fundusz Pracy</t>
  </si>
  <si>
    <t>zakup materiałów i wyposażenia</t>
  </si>
  <si>
    <t>zakup usług pozostałych</t>
  </si>
  <si>
    <t xml:space="preserve"> - Urządzanie terenów zieleni</t>
  </si>
  <si>
    <t xml:space="preserve"> - Pozostałe wydatki</t>
  </si>
  <si>
    <t>usuwanie zagrożeń ekologicznych - zakup usług pozostałych</t>
  </si>
  <si>
    <t>różne opłaty i składki</t>
  </si>
  <si>
    <t>zakup usług remontowych</t>
  </si>
  <si>
    <t>Rozdz.</t>
  </si>
  <si>
    <t>Prowadzenie stałego rejestru wyborców</t>
  </si>
  <si>
    <t>Ośrodki wsparcia</t>
  </si>
  <si>
    <t>Usługi opiekuńcze i specjalistyczne usługi opiekuńcze</t>
  </si>
  <si>
    <t xml:space="preserve">związane z realizacją zadań zleconych </t>
  </si>
  <si>
    <t>z zakresu administracji rządowej.</t>
  </si>
  <si>
    <t>§</t>
  </si>
  <si>
    <t>Wyszczególnienie</t>
  </si>
  <si>
    <t>Dotacje</t>
  </si>
  <si>
    <t>Wydatki</t>
  </si>
  <si>
    <t>Urzędy wojewódzkie</t>
  </si>
  <si>
    <t>Dochody</t>
  </si>
  <si>
    <t>Administracja publiczna - Urzędy wojewódzkie - dotacje celowe otrzymane z budżetu państwa na realizację zadań bieżących z zakresu administracji rządowej</t>
  </si>
  <si>
    <t>wydatki bieżące</t>
  </si>
  <si>
    <t xml:space="preserve"> * wynagrodzenia osobowe </t>
  </si>
  <si>
    <t xml:space="preserve"> * składki na ubezpieczenia społeczne</t>
  </si>
  <si>
    <t xml:space="preserve"> * składki na Fundusz Pracy</t>
  </si>
  <si>
    <t xml:space="preserve"> * dodatkowe wynagrodzenie roczne</t>
  </si>
  <si>
    <t xml:space="preserve"> * pozostałe wydatki</t>
  </si>
  <si>
    <t>Administracja publiczna - Urzędy wojewódzkie - dochody budżetu państwa związane z realizacją zadań zlecanych jednostkom samorządu terytorialnego</t>
  </si>
  <si>
    <t>Pomoc społeczna</t>
  </si>
  <si>
    <t>Ośrodki wsparcia - dotacje celowe otrzymane z budżetu państwa na realizację zadań bieżących z zakresu administracji rządowej</t>
  </si>
  <si>
    <t>Usługi opiekuńcze i specjalistyczne usługi opiekuńcze  - dotacje celowe otrzymane z budżetu państwa na realizację zadań bieżących z zakresu administracji rządowej</t>
  </si>
  <si>
    <t>Urzędy naczelnych organów  władzy państwowej, kontroli i ochrony prawa oraz sądownictwa</t>
  </si>
  <si>
    <t>Zasiłki i pomoc w naturze oraz składki na ubezpieczenia społeczne</t>
  </si>
  <si>
    <t>Ośrodki pomocy społecznej</t>
  </si>
  <si>
    <t>zakup pomocy dydaktycznych</t>
  </si>
  <si>
    <t>Ośrodki wsparcia - dochody budżetu państwa związane z realizacją zadań zlecanych jednostkom samorządu terytorialnego</t>
  </si>
  <si>
    <t>Usługi opiekuńcze i specjalistyczne usługi opiekuńcze - dochody budżetu państwa związane z realizacją zadań zlecanych jednostkom samorządu terytorialnego</t>
  </si>
  <si>
    <t>Transport i łączność</t>
  </si>
  <si>
    <t>Drogi publiczne gminne</t>
  </si>
  <si>
    <t>Turystyka</t>
  </si>
  <si>
    <t>Pozostała działalność</t>
  </si>
  <si>
    <t>Kultura i ochrona dziedzictwa narodowego</t>
  </si>
  <si>
    <t>Nazwa zadania</t>
  </si>
  <si>
    <t>WYKAZ  ZADAŃ  INWESTYCYJNYCH</t>
  </si>
  <si>
    <t>Wartość</t>
  </si>
  <si>
    <t xml:space="preserve">Gospodarka mieszkaniowa </t>
  </si>
  <si>
    <t xml:space="preserve">  OGÓŁEM</t>
  </si>
  <si>
    <t xml:space="preserve">Przychody i rozchody </t>
  </si>
  <si>
    <t>Przychody</t>
  </si>
  <si>
    <t>Rozchody</t>
  </si>
  <si>
    <t>Spłaty otrzymanych krajowych pożyczek i kredytów - Banku Ochrony Środowiska w Gdańsku</t>
  </si>
  <si>
    <t>RAZEM</t>
  </si>
  <si>
    <t>Wykup innych papierów wartościowych</t>
  </si>
  <si>
    <t>Wydatki:</t>
  </si>
  <si>
    <t>Rozchody:</t>
  </si>
  <si>
    <t>Ogółem:</t>
  </si>
  <si>
    <t>Urzędy gmin</t>
  </si>
  <si>
    <t>Edukacyjna opieka wychowawcza</t>
  </si>
  <si>
    <t xml:space="preserve"> Nazwa działu, rozdziału lub rodzaj wydatku</t>
  </si>
  <si>
    <t>Rolnictwo i łowiectwo</t>
  </si>
  <si>
    <t>Izby rolnicze - wydatki bieżące</t>
  </si>
  <si>
    <t xml:space="preserve"> wydatki bieżące</t>
  </si>
  <si>
    <t xml:space="preserve"> wydatki majątkowe</t>
  </si>
  <si>
    <t>Zadania w zakresie upowszechniania turystyki - wydatki bieżące</t>
  </si>
  <si>
    <t>Zakłady gospodarki mieszkaniowej - wydatki bieżące</t>
  </si>
  <si>
    <t>Gospodarka gruntami i nieruchomościami</t>
  </si>
  <si>
    <t>Pozostała działalność - wydatki majątkowe</t>
  </si>
  <si>
    <t>Plany zagospodarowania przestrzennego - wydatki bieżące</t>
  </si>
  <si>
    <t>Cmentarze - wydatki bieżące</t>
  </si>
  <si>
    <t>* dotacja celowa z budżetu na finansowanie lub dofinanso-</t>
  </si>
  <si>
    <t>Urząd Wojewódzki</t>
  </si>
  <si>
    <t xml:space="preserve">* wynagrodzenia osobowe </t>
  </si>
  <si>
    <t>* dodatkowe wynagrodzenie roczne</t>
  </si>
  <si>
    <t>* składki na ubezpieczenia społeczne</t>
  </si>
  <si>
    <t>* składki na Fundusz Pracy</t>
  </si>
  <si>
    <t>Rada Miejska - wydatki bieżące</t>
  </si>
  <si>
    <t>Urząd Miejski</t>
  </si>
  <si>
    <t>* odpisy na zakładowy fundusz świadczeń socjalnych</t>
  </si>
  <si>
    <t>* pozostałe wydatki</t>
  </si>
  <si>
    <t>Pozostała działalność - wydatki bieżące</t>
  </si>
  <si>
    <t>Obrona cywilna - wydatki bieżące</t>
  </si>
  <si>
    <t>Straż Miejska</t>
  </si>
  <si>
    <t>Obsługa długu publicznego</t>
  </si>
  <si>
    <t>Obsługa papierów wartościowych, kredytów i pożyczek</t>
  </si>
  <si>
    <t>* wydatki na obsługę długu</t>
  </si>
  <si>
    <t xml:space="preserve">Różne rozliczenia </t>
  </si>
  <si>
    <t>Rezerwy ogólne i celowe</t>
  </si>
  <si>
    <t xml:space="preserve">* rezerwa ogólna na nieprzewidziane wydatki </t>
  </si>
  <si>
    <t>Szkoły podstawowe</t>
  </si>
  <si>
    <t>Gimnazja</t>
  </si>
  <si>
    <t>Dokształcanie i doskonalenie nauczycieli</t>
  </si>
  <si>
    <t>Ochrona zdrowia</t>
  </si>
  <si>
    <t>Programy polityki zdrowotnej - wydatki bieżące</t>
  </si>
  <si>
    <t xml:space="preserve">Przeciwdziałanie alkoholizmowi </t>
  </si>
  <si>
    <t xml:space="preserve"> </t>
  </si>
  <si>
    <t>Domy pomocy społecznej</t>
  </si>
  <si>
    <t>Dodatki mieszkaniowe - wydatki bieżące</t>
  </si>
  <si>
    <t>Świetlice szkolne</t>
  </si>
  <si>
    <t xml:space="preserve">Przedszkola </t>
  </si>
  <si>
    <t>* dotacja przedmiotowa z budżetu dla zakładu budżetowego</t>
  </si>
  <si>
    <t>Kolonie i obozy oraz inne formy wypoczynku dzieci i młodzieży szkolnej</t>
  </si>
  <si>
    <t>Pomoc materialna dla uczniów - wydatki bieżące</t>
  </si>
  <si>
    <t xml:space="preserve">Utrzymanie zieleni w miastach i gminach - wydatki bieżące </t>
  </si>
  <si>
    <t>Schroniska dla zwierząt</t>
  </si>
  <si>
    <t>Pozostałe zadania w zakresie kultury</t>
  </si>
  <si>
    <t>Domy i ośrodki kultury, świetlice i kluby</t>
  </si>
  <si>
    <t>Biblioteki</t>
  </si>
  <si>
    <t>Zadania w zakresie kultury fizycznej i sportu</t>
  </si>
  <si>
    <t>Pozostała działalność - TCSiT</t>
  </si>
  <si>
    <t>* dotacja celowa z budżetu na finansowanie lub dofinansowanie zadań zleconych do realizacji stowarzyszeniom</t>
  </si>
  <si>
    <t xml:space="preserve">wydatki bieżące </t>
  </si>
  <si>
    <t xml:space="preserve">Zwalczanie narkomanii  </t>
  </si>
  <si>
    <t xml:space="preserve"> wanie zadań zleconych do realizacji stowarzyszeniom</t>
  </si>
  <si>
    <t>Pobór podatków, opłat i niepodatkowych należności budżetowych - wydatki bieżące</t>
  </si>
  <si>
    <t>* dotacja celowa przekazana dla powiatu na zadania bieżące</t>
  </si>
  <si>
    <t xml:space="preserve">   realizowane na podstawie porozumień między jst</t>
  </si>
  <si>
    <t xml:space="preserve">Ochotnicze straże pożarne - wydatki bieżące </t>
  </si>
  <si>
    <t>Licea ogólnokształcące</t>
  </si>
  <si>
    <t>Szkoły zawodowe</t>
  </si>
  <si>
    <t>Inne formy kształcenia osobno niewymienione</t>
  </si>
  <si>
    <t>* dotacja celowa z budżetu na finansowanie lub dofinansowanie     zadań zleconych do realizacji stowarzyszeniom</t>
  </si>
  <si>
    <t>Zasiłki i pomoc w naturze oraz składki na ubezpieczenia społeczne  - wydatki bieżące</t>
  </si>
  <si>
    <t>Wpływy i wydatki związane z gromadzeniem środków z opłat produktowych - wydatki bieżące</t>
  </si>
  <si>
    <t xml:space="preserve">* dotacja przedmiotowa z budżetu dla zakładu budżetowego </t>
  </si>
  <si>
    <t>Lokalny transport zbiorowy - wydatki bieżące</t>
  </si>
  <si>
    <t>Składki na ubezpieczenie zdrowotne opłacane za osoby pobierające niektóre świadczenia z pomocy społecznej - dotacje celowe otrzymane z budżetu państwa na realizację zadań bieżących z zakresu administracji rządowej</t>
  </si>
  <si>
    <t>Zasiłki i pomoc w naturze oraz składki na ubezpieczenie społeczne- dotacje celowe otrzymane z budżetu państwa na realizację zadań bieżących z zakresu administracji rządowej</t>
  </si>
  <si>
    <t xml:space="preserve">Składki na ubezpieczenie zdrowotne opłacane za osoby pobierające niektóre świadczenia z pomocy społecznej </t>
  </si>
  <si>
    <t>Dochody od osób prawnych, od osób fizycznych i od innych jednostek nie posiadających osobowości prawnej oraz wydatki związane z ich poborem</t>
  </si>
  <si>
    <t xml:space="preserve">Zakład Gospodarki Komunalnym Zasobem Mieszkaniowym </t>
  </si>
  <si>
    <t>Przychody z tytułu innych rozliczeń krajowych - planowane wolne środki z lat ubiegłych</t>
  </si>
  <si>
    <t>Świadczenia rodzinne oraz składki na ubezpieczenia emerytalne i rentowe z ubezpieczenia społecznego</t>
  </si>
  <si>
    <t>Izby wytrzeźwień - wydatki bieżące</t>
  </si>
  <si>
    <t xml:space="preserve">Pozostała działalność </t>
  </si>
  <si>
    <t>Dochody budżetu miasta na 2005 rok</t>
  </si>
  <si>
    <t xml:space="preserve">    dofinansowanie własnych zadań inwestycyjnych</t>
  </si>
  <si>
    <t xml:space="preserve"> - wpływy z tytułu pomocy finansowej udzielanej między j.s.t. na</t>
  </si>
  <si>
    <t xml:space="preserve"> - wpływy ze sprzedaży składników majątkowych</t>
  </si>
  <si>
    <t xml:space="preserve"> - wpływy z opłaty administracyjnej za czynności urzędowe</t>
  </si>
  <si>
    <t>* część równoważąca subwencji ogólnej</t>
  </si>
  <si>
    <t xml:space="preserve">    własnych zadań bieżących gmin</t>
  </si>
  <si>
    <t>Wydatki budżetu miasta na 2005 rok</t>
  </si>
  <si>
    <t>Komendy Powiatowe Policji - wydatki majątkowe</t>
  </si>
  <si>
    <t>Usuwanie skutków klęsk żywiołowych - wydatki bieżące</t>
  </si>
  <si>
    <t>Składki na ubezpieczenie zdrowotne opłacane za osoby pobierające niektóre  świadczenia z pomocy społecznej oraz niektóre świadczenia rodzinne  - wydatki bieżące</t>
  </si>
  <si>
    <t xml:space="preserve">* dotacja podmiotowa z budżetu dla samorządowej instytucji kultury </t>
  </si>
  <si>
    <t>Obiekty sportowe - wydatki majątkowe</t>
  </si>
  <si>
    <t>budżetu miasta na 2005 rok.</t>
  </si>
  <si>
    <t>Przychody ze sprzedaży innych papierów wartościowych - emisja obligacji</t>
  </si>
  <si>
    <t>Dotacje, dochody i wydatki na 2005 rok</t>
  </si>
  <si>
    <t>wspomaganie systemów kontrolno-pomiarowych stanu środowiska - dotacja dla fundacji "ARMAG"</t>
  </si>
  <si>
    <t xml:space="preserve"> * odpisy na ZFŚS</t>
  </si>
  <si>
    <t>Urzędy naczelnych organów  władzy państwowej, kontroli i ochrony prawa oraz sądownictwa - prowadzenie stałego rejestru wyborców - dotacje celowe otrzymane z budżetu państwa na realizację zadań bieżących z zakresu administracji rządowej</t>
  </si>
  <si>
    <t>1. Centrum Wystawienniczo-Regionalne Dolnej Wisły w Tczewie</t>
  </si>
  <si>
    <t>finansowanych w ramach poszczególnych działów i rozdziałów budżetu miasta na 2005 rok</t>
  </si>
  <si>
    <t>Uwagi</t>
  </si>
  <si>
    <t>Drogi publiczne powiatowe</t>
  </si>
  <si>
    <t xml:space="preserve">  1. Regionalny węzeł  komunikacyjny ruchu pasażerskiego w Tczewie</t>
  </si>
  <si>
    <t>zadanie ujęte w wydatkach na wieloletnie programy inwestycyjne - planowane do pozyskania środków z Funduszy Strukturalnych UE, opracowanie koncepcji</t>
  </si>
  <si>
    <t xml:space="preserve">  2. Modernizacja ul. Wiślanej</t>
  </si>
  <si>
    <t>zadanie nie zostało rozpoczęte w 2004r.</t>
  </si>
  <si>
    <t xml:space="preserve"> - ul. Brzechwy</t>
  </si>
  <si>
    <t xml:space="preserve"> - ul. Braci Grimm</t>
  </si>
  <si>
    <t xml:space="preserve"> - ul. Pinokia</t>
  </si>
  <si>
    <t xml:space="preserve"> - ul. Szewczyka Dratewki                                                                                                                   </t>
  </si>
  <si>
    <t xml:space="preserve">  w tym:</t>
  </si>
  <si>
    <t xml:space="preserve"> 1. Rewitalizacja staromiejskiego obszaru nadwiślańskiego w Tczewie</t>
  </si>
  <si>
    <t>zadanie ujęte w wydatkach na wieloletnie programy inwestycyjne i w wydatkach na programy realizowane ze środków z Funduszy Strukturalnych UE, zabezpieczenie wkładu własnego</t>
  </si>
  <si>
    <t xml:space="preserve"> 2. Budowa infrstruktury turystycznej i rekreacyjnej w obszarze nadwiślańskim w Tczewie</t>
  </si>
  <si>
    <t xml:space="preserve"> 1. wykup gruntu od Agencji Własności Rolnej - X rata</t>
  </si>
  <si>
    <t>zadanie ujęte w wydatkach na wieloletnie programy inwestycyjne - planowane do pozyskania środków z Funduszy Strukturalnych UE</t>
  </si>
  <si>
    <t>Budynek socjalny</t>
  </si>
  <si>
    <t>1. zakupy inwestycyjne dla Urzędu Miejskiego</t>
  </si>
  <si>
    <t>Opracowanie programu na miejską ogólnodostępną sieć teleinformatyczną</t>
  </si>
  <si>
    <t>Modernizacja boiska przy Gimnazjum Nr 3</t>
  </si>
  <si>
    <t>zadanie ujęte w wydatkach na wieloletnie programy inwestycyjne - planowane do pozyskania środków z Funduszy Strukturalnych UE, zabezpieczenie wkładu własnego</t>
  </si>
  <si>
    <t>zadanie ujęte w wydatkach na wieloletnie programy inwestycyjne - planowane do pozyskania środków z Funduszy Strukturalnych UE, I etap realizacji</t>
  </si>
  <si>
    <t xml:space="preserve">Obiekty sportowe </t>
  </si>
  <si>
    <t>zadanie ujęte w wydatkach na wieloletnie programy inwestycyjne - planowane do pozyskania środków z Funduszy Strukturalnych UE, studium wykonalności</t>
  </si>
  <si>
    <t>WYSZCZEGÓLNIENIE</t>
  </si>
  <si>
    <t>PODMIOTY OTRZYMUJĄCE DOTACJE</t>
  </si>
  <si>
    <t>dotacja celowa przekazana dla powiatu na zadania bieżące realizowane na podstawie porozumień między j.s.t.</t>
  </si>
  <si>
    <t>Przedszkola</t>
  </si>
  <si>
    <t>dotacja podmiotowa z budżetu dla niepublicznej jednostki systemu oświaty</t>
  </si>
  <si>
    <t>Gimnazjum Katolickie w Tczewie</t>
  </si>
  <si>
    <t>Zwalczanie narkomanii</t>
  </si>
  <si>
    <t>dotacja celowa z budżetu na finansowanie lub dofinansowanie zadań zleconych do realizacji stowarzyszeniom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</si>
  <si>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</si>
  <si>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</si>
  <si>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fundacjom </t>
  </si>
  <si>
    <t>dotacja podmiotowa z budżetu dla samorządowej instytucji kultury</t>
  </si>
  <si>
    <t>Tczewski Dom Kultury w Tczewie</t>
  </si>
  <si>
    <t>Miejska Biblioteka Publiczna w Tczewie</t>
  </si>
  <si>
    <t>Powiat Tczewski</t>
  </si>
  <si>
    <t>przedszkola niepubliczne w Tczewie                                 Akademia Krasnoludków,                     Chatka Puchatka, Jodełka, Czwóreczka Jarzębinka, Muszelka</t>
  </si>
  <si>
    <t>jednostki niezaliczane do sektora finansów publicznych i nie działające w celu osiągnięcia zysku</t>
  </si>
  <si>
    <t>KWOTA DOTACJI                W ZŁ</t>
  </si>
  <si>
    <t>2. budowa schodów w USC-likwidacja barier architektonicznych</t>
  </si>
  <si>
    <t>Komendy Powiatowe Policji - zakup samochodu dla Policji</t>
  </si>
  <si>
    <t xml:space="preserve">    zabezpieczeniem murów obronnych</t>
  </si>
  <si>
    <t xml:space="preserve"> 2. Realizacja Plant Miejskich wraz z </t>
  </si>
  <si>
    <t>wypoczynku KANONKA w Tczewie</t>
  </si>
  <si>
    <t xml:space="preserve"> 2. Modernizacja budynku przy ul. Westerplatte w związku z planowanym projektem "Miejski dom dla Przedsiębiorców"</t>
  </si>
  <si>
    <t>zestawów sportowych i rekreacyjnych na wyposażenie placów zabaw</t>
  </si>
  <si>
    <t xml:space="preserve">Przeciwdziałanie alkoholizmowi - zakup </t>
  </si>
  <si>
    <t xml:space="preserve">  Kultura i ochrona dziedzictwa narodowego</t>
  </si>
  <si>
    <t>organizacje pozarządowe - stowarzyszenia nie działające w celu osiągnięcia zysku</t>
  </si>
  <si>
    <t>organizacje pozarządowe- stowarzyszenia nie działające w celu osiągnięcia zysku</t>
  </si>
  <si>
    <t>organizacje pozarządowe- fundacje nie działające w celu osiągnięcia zysku</t>
  </si>
  <si>
    <t>ZESTAWIENIE POZOSTAŁYCH DOTACJI NA REALIZACJĘ ZADAŃ ZLECONYCH WYKONYWANYCH PRZEZ INNE PODMIOTY, OPRÓCZ ZAKŁADÓW BUDŻETOWYCH, UDZIELANYCH Z BUDŻETU MIASTA TCZEWA W 2005 ROKU</t>
  </si>
  <si>
    <t>dotacja podmiotowa z budżetu dla publicznej jednostki systemu oświaty prowadzonej przez osobę prawną inną niż j.s.t. oraz przez osobę fizyczną</t>
  </si>
  <si>
    <t>Świadczenia rodzinne oraz składki na ubezpieczenia emerytalne i rentowe z ubezpieczenia społecznego -dotacje celowe otrzymane z budżetu państwa na realizację zadań bieżących z zakresu administracji rządowej</t>
  </si>
  <si>
    <t>Przedszkole Sióstr Miłosierdzia w Tczewie</t>
  </si>
  <si>
    <t xml:space="preserve"> - dotacje celowe otrzymane z budżetu państwa na zadania  </t>
  </si>
  <si>
    <t xml:space="preserve">    w związku z realizacją zadań z zakresu administracji rządowej</t>
  </si>
  <si>
    <t xml:space="preserve"> - 5% dochodów uzyskiwanych na rzecz budżetu państwa  </t>
  </si>
  <si>
    <t xml:space="preserve">  w związku z realizacją zadań z zakresu administracji rzadowej </t>
  </si>
  <si>
    <t xml:space="preserve"> - 5% dochodów uzyskiwanych na rzecz budżetu państwa </t>
  </si>
  <si>
    <t>Zmniejszenia</t>
  </si>
  <si>
    <t>Zwiększenia</t>
  </si>
  <si>
    <t>Rady Miejskiej w Tczewie z dnia 31.III.2005r.</t>
  </si>
  <si>
    <t xml:space="preserve"> - dotacje otrzymane z funduszy celowych na realizację zadań</t>
  </si>
  <si>
    <t xml:space="preserve">   bieżących jednostek sektora finansów publicznych</t>
  </si>
  <si>
    <t xml:space="preserve">    bieżące realizowane przez gminę na podstawie porozumień</t>
  </si>
  <si>
    <t xml:space="preserve">    z organami admin. rządowej</t>
  </si>
  <si>
    <t xml:space="preserve"> - dotacje otrzymane z funduszy celowych na finansowanie </t>
  </si>
  <si>
    <t xml:space="preserve">   kosztów realizacji inwestycji jednostek sektora finansów publicznych</t>
  </si>
  <si>
    <t xml:space="preserve"> - środki na dofinansowanie własnych zadań bieżących gmin</t>
  </si>
  <si>
    <t xml:space="preserve">   pozyskane z innych źródeł</t>
  </si>
  <si>
    <t>* rezerwa celowa na zadania oświatowe i edukacyjnej opieki wychowawczej</t>
  </si>
  <si>
    <t>* dotacja podmiotowa z budżetu dla niepubliczne jednostki systemu oświaty</t>
  </si>
  <si>
    <t xml:space="preserve">  wanie zadań zleconych do realizacji stowarzyszeniom</t>
  </si>
  <si>
    <t>niezaliczanym do sektora finansów publicznych</t>
  </si>
  <si>
    <t xml:space="preserve"> wanie zadań zleconych do realizacji pozostałym jednostkom </t>
  </si>
  <si>
    <t xml:space="preserve"> niezaliczanym do sektora finansów publicznych</t>
  </si>
  <si>
    <t>wydatki bieżące - dotacja celowa z budżetu na finansowanie lub dofinansowanie zadań zleconych do realizacji stowarzyszeniom</t>
  </si>
  <si>
    <t>jednostki systemu oświaty prowadzonej przez osobę prawną inną niż jst oraz przez osobę fizyczną</t>
  </si>
  <si>
    <t xml:space="preserve">* dotacje podmiotowe z budżetu dla publicznej </t>
  </si>
  <si>
    <t xml:space="preserve">* dotacje podmiotowe z budżetu dla publicznej  </t>
  </si>
  <si>
    <t>wydatki majątkowe</t>
  </si>
  <si>
    <t>Ochrona i konserwacja zabytków</t>
  </si>
  <si>
    <t>dotacje celowe z budżetu na dofinansowanie prac remontowych i konserwatorskich obiektów zabytkowych przekazane jednostkom niezaliczanym do sektora finansów publicznych</t>
  </si>
  <si>
    <t xml:space="preserve"> Rady Miejskiej w Tczewie z dnia 31.III.2005r.</t>
  </si>
  <si>
    <t xml:space="preserve">  3. Modernizacja ul. Portowców</t>
  </si>
  <si>
    <t xml:space="preserve">  4. Budowa ulic:                                                                                                              </t>
  </si>
  <si>
    <t>Wykonanie dokumentacji projektowej rozbudowy MOPS przy ul. Niepodległości</t>
  </si>
  <si>
    <t>Gospodarka odpadami - dofinansowanie zadania "Regionalny system organizacji zbierania i unieszkodliwiania odpadów"</t>
  </si>
  <si>
    <t>Oświetlenie ulic, placów i dróg</t>
  </si>
  <si>
    <t xml:space="preserve"> * odwodnienie ulic na Os. Kolejarz</t>
  </si>
  <si>
    <t xml:space="preserve"> * budowa kanalizacji deszczowej na Górkach</t>
  </si>
  <si>
    <t xml:space="preserve"> * ZUK - zakupy inwestycyjne</t>
  </si>
  <si>
    <t>Dochody własne - ogółem</t>
  </si>
  <si>
    <t>i dochodów własnych na 2005 rok.</t>
  </si>
  <si>
    <t>Gospodarka odpadami - wydatki majątkowe</t>
  </si>
  <si>
    <t xml:space="preserve">Oświetlenie ulic, placów i dróg </t>
  </si>
  <si>
    <t>wynagrodzenia bezosobowe</t>
  </si>
  <si>
    <t>sowanie zadań zleconych do realizacji fundacjom</t>
  </si>
  <si>
    <t>* dotacja celowa z budżetu na finansowanie lub dofinan-</t>
  </si>
  <si>
    <t>WYDATKI NA WIELOLETNIE PROGRAMY INWESTYCYJNE</t>
  </si>
  <si>
    <t>Cel</t>
  </si>
  <si>
    <t>Jednostka organizacyjna realizująca zadanie</t>
  </si>
  <si>
    <t>Okres realizacji zadania</t>
  </si>
  <si>
    <t>Łączne nakłady finansowe na program w okresie jego realizacji</t>
  </si>
  <si>
    <r>
      <t>Dotychczasowe</t>
    </r>
    <r>
      <rPr>
        <b/>
        <sz val="10"/>
        <rFont val="Times New Roman CE"/>
        <family val="1"/>
      </rPr>
      <t xml:space="preserve"> nakłady finansowe poniesione na realizację zadania</t>
    </r>
  </si>
  <si>
    <t>Wysokość wydatków do poniesienia</t>
  </si>
  <si>
    <t>programu finansowanego z budżetu j.s.t.</t>
  </si>
  <si>
    <t>w roku budżetowym 2005</t>
  </si>
  <si>
    <t>w dwóch kolejnych latach</t>
  </si>
  <si>
    <t>Transport i łączność - Drogi publiczne gminne</t>
  </si>
  <si>
    <t>1. Regionalny węzeł komunikacyjny ruchu pasażerskiego w Tczewie</t>
  </si>
  <si>
    <t>usprawnienia komunikacyjne - zadanie planowane do pozyskania dofinansowania z Funduszy Strukturalnych UE</t>
  </si>
  <si>
    <t>Urząd Miejski - Wydział Inwestycji i Remontów</t>
  </si>
  <si>
    <t>2005-2007</t>
  </si>
  <si>
    <t>Turystyka - Pozostała działalność</t>
  </si>
  <si>
    <t xml:space="preserve"> -</t>
  </si>
  <si>
    <t>1. Rewitalizacja staromiejskiego obszaru nadwiślańskiego w Tczewie</t>
  </si>
  <si>
    <t>poprawa funkcjonowania ruchu kołowego i pieszego, estetyki terenu staromiejskiego - złożony projekt o dofinansowanie z Funduszy Strukturalnych UE w ramach ZPORR</t>
  </si>
  <si>
    <t>2004-2007</t>
  </si>
  <si>
    <t xml:space="preserve">w tym: </t>
  </si>
  <si>
    <t>budżet gminy</t>
  </si>
  <si>
    <t xml:space="preserve">2. Budowa infrastruktury turystycznej i rekreacyjnej w obszarze nadwiślańskim w Tczewie </t>
  </si>
  <si>
    <t>tworzenie warunków turystycznych i rekreacyjnych miasta Tczewa - projekt czeka na złożenie o dofinansowanie z Funduszy Strukturalnych UE w ramach ZPORR</t>
  </si>
  <si>
    <t>-</t>
  </si>
  <si>
    <t>Gospodarka mieszkaniowa-gospodarka gruntami i nieruchomościami</t>
  </si>
  <si>
    <t>1. Modernizacja budynku przy ul. Westerplatte w związku z planowanym projektem "Miejski Dom dla Przedsiębiorców"</t>
  </si>
  <si>
    <t xml:space="preserve">renowacja obiektu miejskiego na cele organizacyjno-administracyjne - zadanie planowane do pozyskania środków z Funduszy Strukturalnych UE </t>
  </si>
  <si>
    <t>2005-2006</t>
  </si>
  <si>
    <t>Kultura i ochrona dziedzictwa narodowego - Pozostała działalność</t>
  </si>
  <si>
    <t>modernizacja obiektu dziedzictwa kulturowego - złożony projekt o dofinansowanie z Funduszy Strukturalnych UE w ramach ZPORR</t>
  </si>
  <si>
    <t>2004-2006</t>
  </si>
  <si>
    <t>2. Realizacja Plant Miejskich wraz z zabezpieczeniem murów obronnych</t>
  </si>
  <si>
    <t xml:space="preserve">podnoszenie jakości przestrzeni publicznej oraz ochrona zabytków - zadanie planowane do pozyskania środków z Funduszy Strukturalnych UE </t>
  </si>
  <si>
    <t>Kultura fizyczna i sport - Obiekty sportowe</t>
  </si>
  <si>
    <t>1. Budowa kociewskiego kompleksu aktywnego wypoczynku "KANONKA" w Tczewie</t>
  </si>
  <si>
    <t xml:space="preserve">rozbudowa obiektów sportowych w celu wykorzystania atrakcyjności położenia i potencjału turystycznego miasta - zadanie planowane do pozyskania środków z Funduszy Strukturalnych UE </t>
  </si>
  <si>
    <t>WYDATKI NA PROGRAMY I PROJEKTY REALIZOWANE ZE ŚRODKÓW POCHODZĄCYCH Z FUNDUSZY STRUKTURALNYCH</t>
  </si>
  <si>
    <t>Nazwa programu lub projektu</t>
  </si>
  <si>
    <t>Nazwa funduszu,            z którego następuje finansowanie programu lub projektu</t>
  </si>
  <si>
    <t>Cel zadania</t>
  </si>
  <si>
    <t>Okres realizacji zadania / źródła finansowania</t>
  </si>
  <si>
    <t>Łączne nakłady finansowe na realizację zadania</t>
  </si>
  <si>
    <t>Dotychcza-sowe nakłady finansowe poniesione na realizację zadania</t>
  </si>
  <si>
    <t>Wysokość wydatków do poniesienia wg źródeł finansowania*</t>
  </si>
  <si>
    <t>w roku budżetowym                  2005</t>
  </si>
  <si>
    <t>1.</t>
  </si>
  <si>
    <t>Zintegrowany Program Operacyjny Rozwoju Regionalnego (ZPORR)</t>
  </si>
  <si>
    <t>Europejski Fundusz Rozwoju Regionalnego (EFRR)</t>
  </si>
  <si>
    <t>Rewitalizacja staromiejskiego obszaru nadwiślańskiego w Tczewie</t>
  </si>
  <si>
    <t>poprawa funkcjonowania ruchu kołowego i pieszego, estetyki terenu staromiejskiego</t>
  </si>
  <si>
    <t>EFRR</t>
  </si>
  <si>
    <t>budżet państwa</t>
  </si>
  <si>
    <t>2.</t>
  </si>
  <si>
    <t>Budowa infrastruktury turystycznej i rekreacyjnej w obszarze nadwiślańskim w Tczewie</t>
  </si>
  <si>
    <t>tworzenie warunków turystycznych i rekreacyjnych miasta Tczewa</t>
  </si>
  <si>
    <t>3.</t>
  </si>
  <si>
    <t>Centrum Wystawienniczo-Regionalne Dolnej Wisły w Tczewie</t>
  </si>
  <si>
    <t>modernizacja obiektu dziedzictwa kulturowego</t>
  </si>
  <si>
    <t>budżet gminy:</t>
  </si>
  <si>
    <t>w tym śr. własne:</t>
  </si>
  <si>
    <t>*kwalifikowalne</t>
  </si>
  <si>
    <t>*niekwalifikowalne</t>
  </si>
  <si>
    <t>4.</t>
  </si>
  <si>
    <t>Miejski Dom dla Przedsiębiorców</t>
  </si>
  <si>
    <t>renowacja obiektu miejskiego na cele organizacyjno-administracyjne</t>
  </si>
  <si>
    <t>Razem</t>
  </si>
  <si>
    <t>Dział</t>
  </si>
  <si>
    <t>Treść</t>
  </si>
  <si>
    <t>Rodzaj zadania</t>
  </si>
  <si>
    <t>Planowane dochody</t>
  </si>
  <si>
    <t>Planowane wydatki</t>
  </si>
  <si>
    <t>Bezpieczeństwo publiczne</t>
  </si>
  <si>
    <t>Komendy Powiatowe policji</t>
  </si>
  <si>
    <t>dotacje celowe otrzymane z gminy na zakupy inwestycyjne realizowane na podstawie porozumień (umów) między j.s.t.</t>
  </si>
  <si>
    <t>zakup samochodów osobowych dla Komendy Powiatowej Policji w Tczewie</t>
  </si>
  <si>
    <t>Dochody i wydatki związane z realizacją zadań wspólnych realizowanych w drodze porozumień (umów) między jednostkami samorządu terytorialnego</t>
  </si>
  <si>
    <r>
      <t xml:space="preserve">10% wpływów z opłat i kar za gospodarcze korzystanie ze środowiska - Urząd Wojewódzki - </t>
    </r>
    <r>
      <rPr>
        <sz val="12"/>
        <rFont val="Times New Roman CE"/>
        <family val="0"/>
      </rPr>
      <t>przelewy redystrybucyjne</t>
    </r>
  </si>
  <si>
    <t>1+2</t>
  </si>
  <si>
    <t>Stan środków obrotowych netto na 31.12.2005r.</t>
  </si>
  <si>
    <t>Stan środków obrotowych netto na 1.I.2005r.</t>
  </si>
  <si>
    <t xml:space="preserve"> Gminny Fundusz Ochrony Środowiska i Gospodarki Wodnej                                na 2005 rok</t>
  </si>
  <si>
    <t>* do czasu otrzymania środków pochodzących z funduszy strukturalnych finansowanie zadań będzie następowało ze środków własnych bądź poprzez zaciągnięcie kredytów, pożyczek lub wyemitowanie obligacji.</t>
  </si>
  <si>
    <t>dotacje celowe otrzymane z powiatu na zakupy inwestycyjne realizowane na podstawie porozumień (umów) między j.s.t.</t>
  </si>
  <si>
    <t xml:space="preserve">Drogi publiczne powiatowe </t>
  </si>
  <si>
    <t xml:space="preserve">1. Przebudowa Ronda Piłsudskiego </t>
  </si>
  <si>
    <t>2. Modernizacja ul. Rokickiej</t>
  </si>
  <si>
    <t xml:space="preserve"> - parking przy Tczewskim Domu Kultury</t>
  </si>
  <si>
    <t>I etap budynku socjalnego przy ul. Koziej</t>
  </si>
  <si>
    <t xml:space="preserve">1. Budowa kociewskiego kompleksu aktywnego </t>
  </si>
  <si>
    <t>2. wykonanie koncepcji zagospodarowania stadionu miejskiego przy ul. Bałdowskiej</t>
  </si>
  <si>
    <t>6. Budowa mostu w ciągu ul. Traugutta</t>
  </si>
  <si>
    <t xml:space="preserve"> - dotacje celowe otrzymane z gminy na inwestycje i zakupy inwestycyjne realizowane na podstawie porozumień                   między j.s.t</t>
  </si>
  <si>
    <t xml:space="preserve"> - dotacje celowe otrzymane z powiatu na inwestycje i zakupy inwestycyjne realizowane na podstawie porozumień                   między j.s.t</t>
  </si>
  <si>
    <r>
      <t xml:space="preserve">Towarzystwa budownictwa społecznego - </t>
    </r>
    <r>
      <rPr>
        <sz val="10"/>
        <rFont val="Times New Roman CE"/>
        <family val="0"/>
      </rPr>
      <t>wyd. majątkowe</t>
    </r>
  </si>
  <si>
    <t>pomoc finansowa dla Powiatu Tczewskiego</t>
  </si>
  <si>
    <t xml:space="preserve"> - łącznik ul. Brzechwy z ul. Andersena</t>
  </si>
  <si>
    <t xml:space="preserve"> 5. Dokumentacje projektowe na wykonanie modernizacji dróg</t>
  </si>
  <si>
    <r>
      <t xml:space="preserve">konsulting w zakresie ochrony środowiska - </t>
    </r>
    <r>
      <rPr>
        <sz val="11"/>
        <rFont val="Times New Roman CE"/>
        <family val="0"/>
      </rPr>
      <t>zakup usług pozostałych</t>
    </r>
  </si>
  <si>
    <t>uchwałę o pomocy finansowej dla Powiatu Tczewskiego Rada Miejska w Tczewie podejmie w terminie późniejszym</t>
  </si>
  <si>
    <t xml:space="preserve">  Załącznik Nr 1 do Uchwały Nr XXX/281/2005</t>
  </si>
  <si>
    <t xml:space="preserve">  Załącznik Nr 2 do Uchwały Nr XXX/281/2005</t>
  </si>
  <si>
    <t xml:space="preserve">  Załącznik Nr 3 do Uchwały Nr XXX/281/2005</t>
  </si>
  <si>
    <t xml:space="preserve">                                                                              Załącznik Nr 4  do Uchwały Nr XXX/281/2005</t>
  </si>
  <si>
    <t xml:space="preserve">  Załącznik Nr 5 do Uchwały Nr XXX/281/2005</t>
  </si>
  <si>
    <t xml:space="preserve">  Załącznik Nr 6 do Uchwały Nr XXX/281/2005</t>
  </si>
  <si>
    <t xml:space="preserve">  Załącznik Nr 7 do Uchwały Nr XXX/281/2005</t>
  </si>
  <si>
    <t xml:space="preserve">  Załącznik Nr 8 do Uchwały Nr XXX/281/2005</t>
  </si>
  <si>
    <t xml:space="preserve">  Załącznik Nr 9 do Uchwały Nr  XXX/281/2005</t>
  </si>
  <si>
    <t xml:space="preserve">  Załącznik Nr  11 do Uchwały Nr XXX/281/2005</t>
  </si>
  <si>
    <t>Załącznik Nr 13 do Uchwały XXX/281/05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</si>
</sst>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00"/>
    <numFmt numFmtId="167" formatCode="#,##0\ &quot;zł&quot;"/>
    <numFmt numFmtId="168" formatCode="#,##0.00_);[Red]\(#,##0.00\)"/>
    <numFmt numFmtId="169" formatCode="0###"/>
    <numFmt numFmtId="170" formatCode="###0"/>
  </numFmts>
  <fonts count="40">
    <font>
      <sz val="10"/>
      <name val="Arial CE"/>
      <family val="0"/>
    </font>
    <font>
      <sz val="10"/>
      <name val="MS Sans Serif"/>
      <family val="0"/>
    </font>
    <font>
      <sz val="14"/>
      <name val="TimesPl"/>
      <family val="2"/>
    </font>
    <font>
      <b/>
      <sz val="14"/>
      <name val="Times New Roman"/>
      <family val="1"/>
    </font>
    <font>
      <b/>
      <sz val="14"/>
      <name val="TimesP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sz val="16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sz val="12.5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sz val="13.5"/>
      <name val="Times New Roman CE"/>
      <family val="1"/>
    </font>
    <font>
      <sz val="8"/>
      <name val="Times New Roman CE"/>
      <family val="1"/>
    </font>
    <font>
      <sz val="16"/>
      <name val="CaslonOpenFacePl"/>
      <family val="2"/>
    </font>
    <font>
      <sz val="16"/>
      <name val="ZapfChanceryPl"/>
      <family val="2"/>
    </font>
    <font>
      <b/>
      <sz val="10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13"/>
      <name val="Arial CE"/>
      <family val="0"/>
    </font>
    <font>
      <sz val="11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 CE"/>
      <family val="2"/>
    </font>
    <font>
      <b/>
      <sz val="8"/>
      <name val="Times New Roman CE"/>
      <family val="1"/>
    </font>
    <font>
      <sz val="9"/>
      <name val="Times New Roman CE"/>
      <family val="1"/>
    </font>
    <font>
      <b/>
      <sz val="10"/>
      <name val="Arial CE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dashed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double"/>
      <top style="double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dotted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hair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 style="medium"/>
      <bottom style="hair"/>
    </border>
    <border>
      <left style="thin"/>
      <right style="thick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dashed"/>
    </border>
    <border>
      <left style="thin"/>
      <right style="thin"/>
      <top style="dashed"/>
      <bottom style="medium"/>
    </border>
    <border>
      <left style="thin"/>
      <right style="thin"/>
      <top style="thin"/>
      <bottom style="dott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26" applyFont="1" applyAlignment="1">
      <alignment horizontal="center"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horizontal="centerContinuous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Font="1" applyAlignment="1">
      <alignment horizontal="centerContinuous"/>
      <protection/>
    </xf>
    <xf numFmtId="0" fontId="5" fillId="0" borderId="1" xfId="26" applyFont="1" applyBorder="1" applyAlignment="1">
      <alignment horizontal="center" vertical="center"/>
      <protection/>
    </xf>
    <xf numFmtId="0" fontId="3" fillId="0" borderId="2" xfId="26" applyFont="1" applyBorder="1" applyAlignment="1">
      <alignment horizontal="center" vertical="center"/>
      <protection/>
    </xf>
    <xf numFmtId="0" fontId="6" fillId="0" borderId="3" xfId="26" applyFont="1" applyBorder="1" applyAlignment="1">
      <alignment horizontal="center" vertical="center"/>
      <protection/>
    </xf>
    <xf numFmtId="0" fontId="5" fillId="0" borderId="4" xfId="26" applyFont="1" applyBorder="1" applyAlignment="1">
      <alignment horizontal="center"/>
      <protection/>
    </xf>
    <xf numFmtId="0" fontId="3" fillId="0" borderId="5" xfId="26" applyFont="1" applyBorder="1" applyAlignment="1">
      <alignment horizontal="center" vertical="center"/>
      <protection/>
    </xf>
    <xf numFmtId="0" fontId="5" fillId="0" borderId="6" xfId="26" applyFont="1" applyBorder="1" applyAlignment="1">
      <alignment horizontal="center" vertical="center"/>
      <protection/>
    </xf>
    <xf numFmtId="0" fontId="3" fillId="0" borderId="7" xfId="26" applyFont="1" applyBorder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" vertical="center"/>
      <protection/>
    </xf>
    <xf numFmtId="0" fontId="9" fillId="0" borderId="8" xfId="26" applyFont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12" fillId="0" borderId="0" xfId="25" applyFont="1" applyAlignment="1">
      <alignment horizontal="centerContinuous"/>
      <protection/>
    </xf>
    <xf numFmtId="0" fontId="7" fillId="0" borderId="0" xfId="25" applyFont="1" applyAlignment="1">
      <alignment horizontal="centerContinuous"/>
      <protection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2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8" fillId="0" borderId="0" xfId="21" applyFont="1" applyAlignment="1">
      <alignment/>
      <protection/>
    </xf>
    <xf numFmtId="3" fontId="8" fillId="0" borderId="0" xfId="21" applyNumberFormat="1" applyFont="1" applyAlignment="1">
      <alignment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 vertical="center"/>
    </xf>
    <xf numFmtId="0" fontId="12" fillId="0" borderId="17" xfId="21" applyFont="1" applyBorder="1" applyAlignment="1">
      <alignment horizontal="center" vertical="center"/>
      <protection/>
    </xf>
    <xf numFmtId="3" fontId="12" fillId="0" borderId="17" xfId="21" applyNumberFormat="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170" fontId="8" fillId="0" borderId="9" xfId="21" applyNumberFormat="1" applyFont="1" applyBorder="1" applyAlignment="1">
      <alignment horizontal="center" vertical="center"/>
      <protection/>
    </xf>
    <xf numFmtId="0" fontId="16" fillId="0" borderId="9" xfId="21" applyFont="1" applyBorder="1" applyAlignment="1">
      <alignment vertical="center" wrapText="1"/>
      <protection/>
    </xf>
    <xf numFmtId="3" fontId="8" fillId="0" borderId="9" xfId="21" applyNumberFormat="1" applyFont="1" applyBorder="1" applyAlignment="1">
      <alignment vertical="center"/>
      <protection/>
    </xf>
    <xf numFmtId="0" fontId="8" fillId="0" borderId="9" xfId="21" applyFont="1" applyBorder="1" applyAlignment="1">
      <alignment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21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2" fillId="0" borderId="22" xfId="21" applyNumberFormat="1" applyFont="1" applyBorder="1" applyAlignment="1">
      <alignment vertical="center"/>
      <protection/>
    </xf>
    <xf numFmtId="0" fontId="17" fillId="0" borderId="9" xfId="21" applyFont="1" applyBorder="1" applyAlignment="1">
      <alignment vertical="center" wrapText="1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16" fillId="0" borderId="25" xfId="21" applyFont="1" applyBorder="1" applyAlignment="1">
      <alignment vertical="center" wrapText="1"/>
      <protection/>
    </xf>
    <xf numFmtId="3" fontId="8" fillId="0" borderId="25" xfId="21" applyNumberFormat="1" applyFont="1" applyBorder="1" applyAlignment="1">
      <alignment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28" xfId="21" applyFont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8" fillId="0" borderId="0" xfId="21" applyFont="1" applyBorder="1" applyAlignment="1">
      <alignment horizontal="center" vertical="center"/>
      <protection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5" xfId="21" applyFont="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30" xfId="21" applyFont="1" applyBorder="1" applyAlignment="1">
      <alignment horizont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31" xfId="21" applyFont="1" applyBorder="1" applyAlignment="1">
      <alignment horizontal="center" vertical="center"/>
      <protection/>
    </xf>
    <xf numFmtId="0" fontId="14" fillId="0" borderId="32" xfId="0" applyFont="1" applyBorder="1" applyAlignment="1">
      <alignment horizontal="center" vertical="center"/>
    </xf>
    <xf numFmtId="0" fontId="8" fillId="0" borderId="33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/>
      <protection/>
    </xf>
    <xf numFmtId="0" fontId="8" fillId="0" borderId="9" xfId="0" applyFont="1" applyBorder="1" applyAlignment="1">
      <alignment vertical="center" wrapText="1"/>
    </xf>
    <xf numFmtId="0" fontId="8" fillId="0" borderId="28" xfId="21" applyFont="1" applyBorder="1" applyAlignment="1">
      <alignment horizontal="center"/>
      <protection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0" xfId="26" applyFont="1" applyAlignment="1" quotePrefix="1">
      <alignment horizontal="right"/>
      <protection/>
    </xf>
    <xf numFmtId="0" fontId="14" fillId="0" borderId="0" xfId="26" applyFont="1" applyAlignment="1">
      <alignment horizontal="centerContinuous"/>
      <protection/>
    </xf>
    <xf numFmtId="0" fontId="12" fillId="0" borderId="36" xfId="26" applyFont="1" applyBorder="1" applyAlignment="1">
      <alignment horizontal="center" vertical="center"/>
      <protection/>
    </xf>
    <xf numFmtId="0" fontId="15" fillId="0" borderId="36" xfId="26" applyFont="1" applyBorder="1" applyAlignment="1">
      <alignment horizontal="center" vertical="center" wrapText="1"/>
      <protection/>
    </xf>
    <xf numFmtId="0" fontId="15" fillId="0" borderId="37" xfId="26" applyFont="1" applyBorder="1" applyAlignment="1">
      <alignment horizontal="center" vertical="center" wrapText="1"/>
      <protection/>
    </xf>
    <xf numFmtId="0" fontId="12" fillId="0" borderId="38" xfId="26" applyFont="1" applyBorder="1" applyAlignment="1">
      <alignment horizontal="left" vertical="center"/>
      <protection/>
    </xf>
    <xf numFmtId="3" fontId="18" fillId="0" borderId="38" xfId="17" applyNumberFormat="1" applyFont="1" applyBorder="1" applyAlignment="1">
      <alignment vertical="center"/>
    </xf>
    <xf numFmtId="3" fontId="12" fillId="0" borderId="38" xfId="17" applyNumberFormat="1" applyFont="1" applyBorder="1" applyAlignment="1">
      <alignment vertical="center"/>
    </xf>
    <xf numFmtId="3" fontId="12" fillId="0" borderId="39" xfId="17" applyNumberFormat="1" applyFont="1" applyBorder="1" applyAlignment="1">
      <alignment horizontal="center" vertical="center"/>
    </xf>
    <xf numFmtId="0" fontId="16" fillId="0" borderId="15" xfId="26" applyFont="1" applyBorder="1" applyAlignment="1">
      <alignment horizontal="left"/>
      <protection/>
    </xf>
    <xf numFmtId="3" fontId="16" fillId="0" borderId="15" xfId="17" applyNumberFormat="1" applyFont="1" applyBorder="1" applyAlignment="1">
      <alignment vertical="center"/>
    </xf>
    <xf numFmtId="3" fontId="16" fillId="0" borderId="40" xfId="17" applyNumberFormat="1" applyFont="1" applyBorder="1" applyAlignment="1">
      <alignment horizontal="center" vertical="center"/>
    </xf>
    <xf numFmtId="0" fontId="8" fillId="0" borderId="15" xfId="26" applyFont="1" applyBorder="1">
      <alignment/>
      <protection/>
    </xf>
    <xf numFmtId="3" fontId="8" fillId="0" borderId="15" xfId="17" applyNumberFormat="1" applyFont="1" applyBorder="1" applyAlignment="1">
      <alignment/>
    </xf>
    <xf numFmtId="3" fontId="8" fillId="0" borderId="15" xfId="26" applyNumberFormat="1" applyFont="1" applyBorder="1" applyAlignment="1">
      <alignment/>
      <protection/>
    </xf>
    <xf numFmtId="3" fontId="8" fillId="0" borderId="41" xfId="26" applyNumberFormat="1" applyFont="1" applyBorder="1" applyAlignment="1">
      <alignment horizontal="center"/>
      <protection/>
    </xf>
    <xf numFmtId="0" fontId="12" fillId="0" borderId="22" xfId="26" applyFont="1" applyBorder="1" applyAlignment="1">
      <alignment horizontal="left" vertical="center"/>
      <protection/>
    </xf>
    <xf numFmtId="3" fontId="12" fillId="0" borderId="22" xfId="17" applyNumberFormat="1" applyFont="1" applyBorder="1" applyAlignment="1">
      <alignment horizontal="right" vertical="center"/>
    </xf>
    <xf numFmtId="3" fontId="8" fillId="0" borderId="22" xfId="17" applyNumberFormat="1" applyFont="1" applyBorder="1" applyAlignment="1" quotePrefix="1">
      <alignment horizontal="center" vertical="center"/>
    </xf>
    <xf numFmtId="3" fontId="12" fillId="0" borderId="22" xfId="26" applyNumberFormat="1" applyFont="1" applyBorder="1" applyAlignment="1">
      <alignment vertical="center"/>
      <protection/>
    </xf>
    <xf numFmtId="3" fontId="12" fillId="0" borderId="42" xfId="26" applyNumberFormat="1" applyFont="1" applyBorder="1" applyAlignment="1">
      <alignment horizontal="center" vertical="center"/>
      <protection/>
    </xf>
    <xf numFmtId="0" fontId="16" fillId="0" borderId="13" xfId="26" applyFont="1" applyBorder="1" applyAlignment="1">
      <alignment horizontal="left" vertical="center" wrapText="1"/>
      <protection/>
    </xf>
    <xf numFmtId="3" fontId="8" fillId="0" borderId="13" xfId="17" applyNumberFormat="1" applyFont="1" applyBorder="1" applyAlignment="1">
      <alignment horizontal="right" vertical="center"/>
    </xf>
    <xf numFmtId="3" fontId="8" fillId="0" borderId="13" xfId="17" applyNumberFormat="1" applyFont="1" applyBorder="1" applyAlignment="1" quotePrefix="1">
      <alignment horizontal="center" vertical="center"/>
    </xf>
    <xf numFmtId="3" fontId="8" fillId="0" borderId="13" xfId="26" applyNumberFormat="1" applyFont="1" applyBorder="1" applyAlignment="1">
      <alignment vertical="center"/>
      <protection/>
    </xf>
    <xf numFmtId="3" fontId="8" fillId="0" borderId="43" xfId="26" applyNumberFormat="1" applyFont="1" applyBorder="1" applyAlignment="1">
      <alignment horizontal="center" vertical="center"/>
      <protection/>
    </xf>
    <xf numFmtId="3" fontId="18" fillId="0" borderId="8" xfId="17" applyNumberFormat="1" applyFont="1" applyBorder="1" applyAlignment="1">
      <alignment vertical="center"/>
    </xf>
    <xf numFmtId="3" fontId="12" fillId="0" borderId="8" xfId="17" applyNumberFormat="1" applyFont="1" applyBorder="1" applyAlignment="1">
      <alignment vertical="center"/>
    </xf>
    <xf numFmtId="3" fontId="18" fillId="0" borderId="22" xfId="17" applyNumberFormat="1" applyFont="1" applyBorder="1" applyAlignment="1">
      <alignment vertical="center"/>
    </xf>
    <xf numFmtId="3" fontId="12" fillId="0" borderId="42" xfId="17" applyNumberFormat="1" applyFont="1" applyBorder="1" applyAlignment="1">
      <alignment horizontal="center" vertical="center"/>
    </xf>
    <xf numFmtId="0" fontId="7" fillId="0" borderId="0" xfId="20" applyFont="1" applyAlignment="1" quotePrefix="1">
      <alignment horizontal="right"/>
      <protection/>
    </xf>
    <xf numFmtId="0" fontId="9" fillId="0" borderId="17" xfId="20" applyFont="1" applyBorder="1" applyAlignment="1">
      <alignment horizontal="center" vertical="center"/>
      <protection/>
    </xf>
    <xf numFmtId="0" fontId="16" fillId="0" borderId="15" xfId="20" applyFont="1" applyBorder="1">
      <alignment/>
      <protection/>
    </xf>
    <xf numFmtId="3" fontId="8" fillId="0" borderId="16" xfId="20" applyNumberFormat="1" applyFont="1" applyBorder="1">
      <alignment horizontal="right"/>
      <protection/>
    </xf>
    <xf numFmtId="0" fontId="8" fillId="0" borderId="13" xfId="20" applyFont="1" applyBorder="1" applyAlignment="1">
      <alignment vertical="center"/>
      <protection/>
    </xf>
    <xf numFmtId="3" fontId="8" fillId="0" borderId="14" xfId="20" applyNumberFormat="1" applyFont="1" applyBorder="1" applyAlignment="1">
      <alignment horizontal="right" vertical="center"/>
      <protection/>
    </xf>
    <xf numFmtId="0" fontId="8" fillId="0" borderId="15" xfId="20" applyFont="1" applyBorder="1" applyAlignment="1">
      <alignment horizontal="left" vertical="center" indent="1"/>
      <protection/>
    </xf>
    <xf numFmtId="3" fontId="8" fillId="0" borderId="16" xfId="20" applyNumberFormat="1" applyFont="1" applyBorder="1" applyAlignment="1">
      <alignment horizontal="right" vertical="center"/>
      <protection/>
    </xf>
    <xf numFmtId="0" fontId="8" fillId="0" borderId="13" xfId="20" applyFont="1" applyBorder="1" applyAlignment="1">
      <alignment horizontal="left" vertical="center" indent="1"/>
      <protection/>
    </xf>
    <xf numFmtId="0" fontId="16" fillId="0" borderId="11" xfId="20" applyFont="1" applyBorder="1">
      <alignment/>
      <protection/>
    </xf>
    <xf numFmtId="3" fontId="8" fillId="0" borderId="12" xfId="20" applyNumberFormat="1" applyFont="1" applyBorder="1">
      <alignment horizontal="right"/>
      <protection/>
    </xf>
    <xf numFmtId="0" fontId="8" fillId="0" borderId="9" xfId="20" applyFont="1" applyBorder="1" applyAlignment="1">
      <alignment vertical="center"/>
      <protection/>
    </xf>
    <xf numFmtId="3" fontId="8" fillId="0" borderId="10" xfId="20" applyNumberFormat="1" applyFont="1" applyBorder="1" applyAlignment="1">
      <alignment horizontal="right" vertical="center"/>
      <protection/>
    </xf>
    <xf numFmtId="0" fontId="16" fillId="0" borderId="15" xfId="20" applyFont="1" applyBorder="1" applyAlignment="1">
      <alignment wrapText="1"/>
      <protection/>
    </xf>
    <xf numFmtId="0" fontId="7" fillId="0" borderId="0" xfId="23" applyFont="1" applyBorder="1" applyAlignment="1">
      <alignment horizontal="center"/>
      <protection/>
    </xf>
    <xf numFmtId="0" fontId="7" fillId="0" borderId="0" xfId="23" applyFont="1" applyBorder="1">
      <alignment/>
      <protection/>
    </xf>
    <xf numFmtId="0" fontId="7" fillId="0" borderId="0" xfId="23" applyFont="1" applyBorder="1" applyAlignment="1">
      <alignment horizontal="centerContinuous"/>
      <protection/>
    </xf>
    <xf numFmtId="0" fontId="14" fillId="0" borderId="0" xfId="23" applyFont="1" applyBorder="1" applyAlignment="1">
      <alignment horizontal="centerContinuous"/>
      <protection/>
    </xf>
    <xf numFmtId="0" fontId="9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 vertical="center"/>
      <protection/>
    </xf>
    <xf numFmtId="0" fontId="8" fillId="0" borderId="0" xfId="23" applyFont="1" applyBorder="1" applyAlignment="1">
      <alignment horizontal="center" vertical="center"/>
      <protection/>
    </xf>
    <xf numFmtId="0" fontId="8" fillId="0" borderId="4" xfId="23" applyFont="1" applyBorder="1" applyAlignment="1">
      <alignment horizontal="center" vertical="center"/>
      <protection/>
    </xf>
    <xf numFmtId="0" fontId="9" fillId="0" borderId="5" xfId="23" applyFont="1" applyBorder="1" applyAlignment="1">
      <alignment horizontal="centerContinuous" vertical="center"/>
      <protection/>
    </xf>
    <xf numFmtId="0" fontId="14" fillId="0" borderId="22" xfId="23" applyFont="1" applyBorder="1" applyAlignment="1">
      <alignment horizontal="centerContinuous" vertical="center"/>
      <protection/>
    </xf>
    <xf numFmtId="0" fontId="15" fillId="0" borderId="44" xfId="23" applyFont="1" applyBorder="1" applyAlignment="1">
      <alignment horizontal="center" vertical="center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19" fillId="0" borderId="45" xfId="22" applyFont="1" applyBorder="1" applyAlignment="1">
      <alignment horizontal="center" vertical="center" wrapText="1"/>
      <protection/>
    </xf>
    <xf numFmtId="166" fontId="8" fillId="0" borderId="46" xfId="23" applyNumberFormat="1" applyFont="1" applyBorder="1" applyAlignment="1">
      <alignment horizontal="center" vertical="center"/>
      <protection/>
    </xf>
    <xf numFmtId="3" fontId="8" fillId="0" borderId="9" xfId="23" applyNumberFormat="1" applyFont="1" applyBorder="1" applyAlignment="1">
      <alignment horizontal="right" vertical="center" wrapText="1"/>
      <protection/>
    </xf>
    <xf numFmtId="3" fontId="8" fillId="0" borderId="9" xfId="23" applyNumberFormat="1" applyFont="1" applyBorder="1" applyAlignment="1">
      <alignment horizontal="center" vertical="center" wrapText="1"/>
      <protection/>
    </xf>
    <xf numFmtId="3" fontId="8" fillId="0" borderId="47" xfId="23" applyNumberFormat="1" applyFont="1" applyBorder="1" applyAlignment="1">
      <alignment horizontal="right" vertical="center" wrapText="1"/>
      <protection/>
    </xf>
    <xf numFmtId="3" fontId="12" fillId="0" borderId="22" xfId="23" applyNumberFormat="1" applyFont="1" applyBorder="1" applyAlignment="1">
      <alignment horizontal="right" vertical="center"/>
      <protection/>
    </xf>
    <xf numFmtId="3" fontId="12" fillId="0" borderId="42" xfId="23" applyNumberFormat="1" applyFont="1" applyBorder="1" applyAlignment="1">
      <alignment horizontal="right" vertical="center"/>
      <protection/>
    </xf>
    <xf numFmtId="167" fontId="8" fillId="0" borderId="48" xfId="23" applyNumberFormat="1" applyFont="1" applyBorder="1" applyAlignment="1">
      <alignment horizontal="right"/>
      <protection/>
    </xf>
    <xf numFmtId="167" fontId="8" fillId="0" borderId="28" xfId="23" applyNumberFormat="1" applyFont="1" applyBorder="1" applyAlignment="1">
      <alignment horizontal="center"/>
      <protection/>
    </xf>
    <xf numFmtId="167" fontId="8" fillId="0" borderId="49" xfId="23" applyNumberFormat="1" applyFont="1" applyBorder="1" applyAlignment="1">
      <alignment horizontal="right"/>
      <protection/>
    </xf>
    <xf numFmtId="167" fontId="8" fillId="0" borderId="0" xfId="23" applyNumberFormat="1" applyFont="1" applyBorder="1" applyAlignment="1">
      <alignment horizontal="center"/>
      <protection/>
    </xf>
    <xf numFmtId="6" fontId="8" fillId="0" borderId="33" xfId="23" applyNumberFormat="1" applyFont="1" applyBorder="1" applyAlignment="1">
      <alignment horizontal="right"/>
      <protection/>
    </xf>
    <xf numFmtId="6" fontId="8" fillId="0" borderId="31" xfId="23" applyNumberFormat="1" applyFont="1" applyBorder="1" applyAlignment="1">
      <alignment horizontal="center"/>
      <protection/>
    </xf>
    <xf numFmtId="167" fontId="8" fillId="0" borderId="29" xfId="23" applyNumberFormat="1" applyFont="1" applyBorder="1" applyAlignment="1">
      <alignment horizontal="right"/>
      <protection/>
    </xf>
    <xf numFmtId="167" fontId="8" fillId="0" borderId="30" xfId="23" applyNumberFormat="1" applyFont="1" applyBorder="1" applyAlignment="1">
      <alignment horizontal="right"/>
      <protection/>
    </xf>
    <xf numFmtId="167" fontId="8" fillId="0" borderId="32" xfId="23" applyNumberFormat="1" applyFont="1" applyBorder="1" applyAlignment="1">
      <alignment horizontal="right"/>
      <protection/>
    </xf>
    <xf numFmtId="167" fontId="8" fillId="0" borderId="28" xfId="23" applyNumberFormat="1" applyFont="1" applyBorder="1" applyAlignment="1">
      <alignment horizontal="left"/>
      <protection/>
    </xf>
    <xf numFmtId="167" fontId="8" fillId="0" borderId="0" xfId="23" applyNumberFormat="1" applyFont="1" applyBorder="1" applyAlignment="1">
      <alignment horizontal="left"/>
      <protection/>
    </xf>
    <xf numFmtId="167" fontId="8" fillId="0" borderId="31" xfId="23" applyNumberFormat="1" applyFont="1" applyBorder="1" applyAlignment="1">
      <alignment horizontal="left"/>
      <protection/>
    </xf>
    <xf numFmtId="0" fontId="7" fillId="0" borderId="0" xfId="24" applyFont="1" applyAlignment="1" quotePrefix="1">
      <alignment horizontal="right"/>
      <protection/>
    </xf>
    <xf numFmtId="0" fontId="14" fillId="0" borderId="21" xfId="23" applyFont="1" applyBorder="1" applyAlignment="1">
      <alignment horizontal="centerContinuous"/>
      <protection/>
    </xf>
    <xf numFmtId="3" fontId="8" fillId="0" borderId="9" xfId="23" applyNumberFormat="1" applyFont="1" applyBorder="1" applyAlignment="1" quotePrefix="1">
      <alignment horizontal="center" vertical="center" wrapText="1"/>
      <protection/>
    </xf>
    <xf numFmtId="0" fontId="8" fillId="0" borderId="41" xfId="22" applyFont="1" applyBorder="1" applyAlignment="1" quotePrefix="1">
      <alignment horizontal="center" vertical="center" wrapText="1"/>
      <protection/>
    </xf>
    <xf numFmtId="0" fontId="9" fillId="0" borderId="0" xfId="23" applyFont="1" applyBorder="1" applyAlignment="1">
      <alignment horizontal="centerContinuous" vertical="center"/>
      <protection/>
    </xf>
    <xf numFmtId="3" fontId="12" fillId="0" borderId="50" xfId="23" applyNumberFormat="1" applyFont="1" applyBorder="1" applyAlignment="1">
      <alignment horizontal="right" vertical="center"/>
      <protection/>
    </xf>
    <xf numFmtId="0" fontId="7" fillId="0" borderId="31" xfId="23" applyFont="1" applyBorder="1">
      <alignment/>
      <protection/>
    </xf>
    <xf numFmtId="3" fontId="8" fillId="0" borderId="51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18" fillId="0" borderId="17" xfId="0" applyFont="1" applyBorder="1" applyAlignment="1">
      <alignment horizontal="center" vertical="center"/>
    </xf>
    <xf numFmtId="3" fontId="12" fillId="0" borderId="52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5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" fontId="8" fillId="0" borderId="55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60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indent="1"/>
    </xf>
    <xf numFmtId="0" fontId="8" fillId="0" borderId="44" xfId="0" applyFont="1" applyBorder="1" applyAlignment="1">
      <alignment horizontal="center" vertical="center"/>
    </xf>
    <xf numFmtId="3" fontId="8" fillId="0" borderId="52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3" fontId="8" fillId="0" borderId="61" xfId="0" applyNumberFormat="1" applyFont="1" applyBorder="1" applyAlignment="1">
      <alignment vertical="center"/>
    </xf>
    <xf numFmtId="3" fontId="12" fillId="0" borderId="52" xfId="0" applyNumberFormat="1" applyFont="1" applyBorder="1" applyAlignment="1">
      <alignment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63" xfId="0" applyNumberFormat="1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 wrapText="1"/>
    </xf>
    <xf numFmtId="3" fontId="8" fillId="0" borderId="6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12" fillId="0" borderId="6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center" vertical="center"/>
    </xf>
    <xf numFmtId="0" fontId="5" fillId="0" borderId="66" xfId="26" applyFont="1" applyBorder="1" applyAlignment="1">
      <alignment horizontal="center" vertical="center"/>
      <protection/>
    </xf>
    <xf numFmtId="3" fontId="8" fillId="0" borderId="67" xfId="17" applyNumberFormat="1" applyFont="1" applyBorder="1" applyAlignment="1">
      <alignment vertical="center"/>
    </xf>
    <xf numFmtId="3" fontId="8" fillId="0" borderId="67" xfId="26" applyNumberFormat="1" applyFont="1" applyBorder="1" applyAlignment="1">
      <alignment vertical="center"/>
      <protection/>
    </xf>
    <xf numFmtId="3" fontId="8" fillId="0" borderId="68" xfId="26" applyNumberFormat="1" applyFont="1" applyBorder="1" applyAlignment="1">
      <alignment horizontal="center" vertical="center"/>
      <protection/>
    </xf>
    <xf numFmtId="0" fontId="16" fillId="0" borderId="67" xfId="26" applyFont="1" applyBorder="1" applyAlignment="1">
      <alignment vertical="center" wrapText="1"/>
      <protection/>
    </xf>
    <xf numFmtId="0" fontId="5" fillId="0" borderId="69" xfId="26" applyFont="1" applyBorder="1" applyAlignment="1">
      <alignment horizontal="center"/>
      <protection/>
    </xf>
    <xf numFmtId="0" fontId="8" fillId="0" borderId="70" xfId="26" applyFont="1" applyBorder="1">
      <alignment/>
      <protection/>
    </xf>
    <xf numFmtId="3" fontId="8" fillId="0" borderId="70" xfId="17" applyNumberFormat="1" applyFont="1" applyBorder="1" applyAlignment="1">
      <alignment/>
    </xf>
    <xf numFmtId="3" fontId="8" fillId="0" borderId="70" xfId="26" applyNumberFormat="1" applyFont="1" applyBorder="1" applyAlignment="1">
      <alignment/>
      <protection/>
    </xf>
    <xf numFmtId="3" fontId="8" fillId="0" borderId="71" xfId="26" applyNumberFormat="1" applyFont="1" applyBorder="1" applyAlignment="1">
      <alignment horizontal="center"/>
      <protection/>
    </xf>
    <xf numFmtId="3" fontId="8" fillId="0" borderId="72" xfId="0" applyNumberFormat="1" applyFont="1" applyBorder="1" applyAlignment="1">
      <alignment vertical="center"/>
    </xf>
    <xf numFmtId="0" fontId="8" fillId="0" borderId="46" xfId="23" applyFont="1" applyBorder="1" applyAlignment="1">
      <alignment horizontal="center" vertical="center"/>
      <protection/>
    </xf>
    <xf numFmtId="3" fontId="8" fillId="0" borderId="16" xfId="0" applyNumberFormat="1" applyFont="1" applyBorder="1" applyAlignment="1">
      <alignment vertical="center" wrapText="1"/>
    </xf>
    <xf numFmtId="0" fontId="18" fillId="0" borderId="7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3" fontId="8" fillId="0" borderId="75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0" fontId="8" fillId="0" borderId="77" xfId="21" applyFont="1" applyBorder="1" applyAlignment="1">
      <alignment horizontal="center"/>
      <protection/>
    </xf>
    <xf numFmtId="0" fontId="8" fillId="0" borderId="78" xfId="21" applyFont="1" applyBorder="1" applyAlignment="1">
      <alignment horizontal="center" vertical="center"/>
      <protection/>
    </xf>
    <xf numFmtId="0" fontId="14" fillId="0" borderId="24" xfId="0" applyFont="1" applyBorder="1" applyAlignment="1">
      <alignment horizontal="center" vertical="center"/>
    </xf>
    <xf numFmtId="0" fontId="8" fillId="0" borderId="10" xfId="22" applyFont="1" applyBorder="1" applyAlignment="1" quotePrefix="1">
      <alignment horizontal="center" vertical="center" wrapText="1"/>
      <protection/>
    </xf>
    <xf numFmtId="0" fontId="0" fillId="0" borderId="0" xfId="0" applyAlignment="1">
      <alignment horizontal="center"/>
    </xf>
    <xf numFmtId="0" fontId="14" fillId="0" borderId="15" xfId="23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3" fontId="14" fillId="0" borderId="49" xfId="23" applyNumberFormat="1" applyFont="1" applyBorder="1" applyAlignment="1">
      <alignment horizontal="right" vertical="center"/>
      <protection/>
    </xf>
    <xf numFmtId="0" fontId="1" fillId="0" borderId="22" xfId="23" applyBorder="1" applyAlignment="1">
      <alignment horizontal="centerContinuous"/>
      <protection/>
    </xf>
    <xf numFmtId="0" fontId="8" fillId="0" borderId="65" xfId="0" applyFont="1" applyBorder="1" applyAlignment="1">
      <alignment/>
    </xf>
    <xf numFmtId="0" fontId="22" fillId="0" borderId="0" xfId="21" applyFont="1" applyAlignment="1">
      <alignment horizontal="right" vertical="center"/>
      <protection/>
    </xf>
    <xf numFmtId="0" fontId="23" fillId="0" borderId="0" xfId="21" applyFont="1" applyAlignment="1">
      <alignment horizontal="center"/>
      <protection/>
    </xf>
    <xf numFmtId="0" fontId="14" fillId="0" borderId="9" xfId="0" applyFont="1" applyBorder="1" applyAlignment="1">
      <alignment vertical="center"/>
    </xf>
    <xf numFmtId="3" fontId="14" fillId="0" borderId="11" xfId="23" applyNumberFormat="1" applyFont="1" applyBorder="1" applyAlignment="1">
      <alignment horizontal="right" vertical="center"/>
      <protection/>
    </xf>
    <xf numFmtId="0" fontId="14" fillId="0" borderId="9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6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52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58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3" fontId="15" fillId="0" borderId="58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4" fillId="0" borderId="1" xfId="23" applyFont="1" applyBorder="1" applyAlignment="1">
      <alignment horizontal="center" vertical="center"/>
      <protection/>
    </xf>
    <xf numFmtId="0" fontId="24" fillId="0" borderId="36" xfId="23" applyFont="1" applyBorder="1" applyAlignment="1">
      <alignment horizontal="center" vertical="center"/>
      <protection/>
    </xf>
    <xf numFmtId="0" fontId="24" fillId="0" borderId="80" xfId="2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4" fillId="0" borderId="4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horizontal="left" vertical="center" indent="1"/>
      <protection/>
    </xf>
    <xf numFmtId="3" fontId="14" fillId="0" borderId="81" xfId="0" applyNumberFormat="1" applyFont="1" applyBorder="1" applyAlignment="1">
      <alignment vertical="center"/>
    </xf>
    <xf numFmtId="0" fontId="14" fillId="0" borderId="4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vertical="center"/>
      <protection/>
    </xf>
    <xf numFmtId="3" fontId="14" fillId="0" borderId="81" xfId="23" applyNumberFormat="1" applyFont="1" applyBorder="1" applyAlignment="1">
      <alignment horizontal="right" vertical="center"/>
      <protection/>
    </xf>
    <xf numFmtId="0" fontId="14" fillId="0" borderId="4" xfId="23" applyFont="1" applyBorder="1" applyAlignment="1">
      <alignment horizontal="center"/>
      <protection/>
    </xf>
    <xf numFmtId="0" fontId="14" fillId="0" borderId="11" xfId="23" applyFont="1" applyBorder="1" applyAlignment="1">
      <alignment horizontal="center"/>
      <protection/>
    </xf>
    <xf numFmtId="0" fontId="14" fillId="0" borderId="11" xfId="23" applyFont="1" applyBorder="1" applyAlignment="1">
      <alignment/>
      <protection/>
    </xf>
    <xf numFmtId="3" fontId="14" fillId="0" borderId="48" xfId="23" applyNumberFormat="1" applyFont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14" fillId="0" borderId="15" xfId="23" applyFont="1" applyBorder="1" applyAlignment="1">
      <alignment horizontal="center"/>
      <protection/>
    </xf>
    <xf numFmtId="0" fontId="14" fillId="0" borderId="15" xfId="23" applyFont="1" applyBorder="1" applyAlignment="1">
      <alignment horizontal="left" vertical="center" wrapText="1"/>
      <protection/>
    </xf>
    <xf numFmtId="0" fontId="14" fillId="0" borderId="14" xfId="0" applyFont="1" applyBorder="1" applyAlignment="1">
      <alignment vertical="center" wrapText="1"/>
    </xf>
    <xf numFmtId="0" fontId="14" fillId="0" borderId="9" xfId="23" applyFont="1" applyBorder="1" applyAlignment="1">
      <alignment/>
      <protection/>
    </xf>
    <xf numFmtId="3" fontId="14" fillId="0" borderId="81" xfId="23" applyNumberFormat="1" applyFont="1" applyBorder="1" applyAlignment="1">
      <alignment horizontal="right"/>
      <protection/>
    </xf>
    <xf numFmtId="0" fontId="14" fillId="0" borderId="12" xfId="0" applyFont="1" applyBorder="1" applyAlignment="1">
      <alignment vertical="center"/>
    </xf>
    <xf numFmtId="0" fontId="14" fillId="0" borderId="11" xfId="23" applyFont="1" applyBorder="1" applyAlignment="1">
      <alignment horizontal="left" wrapText="1"/>
      <protection/>
    </xf>
    <xf numFmtId="0" fontId="14" fillId="0" borderId="15" xfId="23" applyFont="1" applyBorder="1" applyAlignment="1">
      <alignment horizontal="left" wrapText="1"/>
      <protection/>
    </xf>
    <xf numFmtId="3" fontId="14" fillId="0" borderId="15" xfId="23" applyNumberFormat="1" applyFont="1" applyBorder="1" applyAlignment="1">
      <alignment horizontal="right" vertical="center"/>
      <protection/>
    </xf>
    <xf numFmtId="0" fontId="14" fillId="0" borderId="16" xfId="0" applyFont="1" applyBorder="1" applyAlignment="1">
      <alignment/>
    </xf>
    <xf numFmtId="3" fontId="14" fillId="0" borderId="48" xfId="18" applyNumberFormat="1" applyFont="1" applyBorder="1" applyAlignment="1">
      <alignment horizontal="right" vertical="center"/>
      <protection/>
    </xf>
    <xf numFmtId="0" fontId="14" fillId="0" borderId="15" xfId="23" applyFont="1" applyBorder="1" applyAlignment="1">
      <alignment vertical="center" wrapText="1"/>
      <protection/>
    </xf>
    <xf numFmtId="3" fontId="14" fillId="0" borderId="49" xfId="23" applyNumberFormat="1" applyFont="1" applyBorder="1" applyAlignment="1">
      <alignment vertical="center"/>
      <protection/>
    </xf>
    <xf numFmtId="0" fontId="14" fillId="0" borderId="62" xfId="23" applyFont="1" applyBorder="1" applyAlignment="1">
      <alignment horizontal="center" vertical="center"/>
      <protection/>
    </xf>
    <xf numFmtId="0" fontId="14" fillId="0" borderId="23" xfId="23" applyFont="1" applyBorder="1" applyAlignment="1">
      <alignment horizontal="center" vertical="center"/>
      <protection/>
    </xf>
    <xf numFmtId="0" fontId="14" fillId="0" borderId="25" xfId="23" applyFont="1" applyBorder="1" applyAlignment="1">
      <alignment vertical="center" wrapText="1"/>
      <protection/>
    </xf>
    <xf numFmtId="3" fontId="14" fillId="0" borderId="82" xfId="23" applyNumberFormat="1" applyFont="1" applyBorder="1" applyAlignment="1">
      <alignment vertical="center"/>
      <protection/>
    </xf>
    <xf numFmtId="0" fontId="14" fillId="0" borderId="63" xfId="0" applyFont="1" applyBorder="1" applyAlignment="1">
      <alignment wrapText="1"/>
    </xf>
    <xf numFmtId="0" fontId="14" fillId="0" borderId="15" xfId="23" applyFont="1" applyBorder="1" applyAlignment="1">
      <alignment horizontal="left" vertical="center"/>
      <protection/>
    </xf>
    <xf numFmtId="0" fontId="14" fillId="0" borderId="13" xfId="23" applyFont="1" applyBorder="1" applyAlignment="1">
      <alignment horizontal="left" vertical="center"/>
      <protection/>
    </xf>
    <xf numFmtId="0" fontId="14" fillId="0" borderId="13" xfId="23" applyFont="1" applyBorder="1" applyAlignment="1">
      <alignment horizontal="center" vertical="center"/>
      <protection/>
    </xf>
    <xf numFmtId="0" fontId="14" fillId="0" borderId="13" xfId="23" applyFont="1" applyBorder="1" applyAlignment="1">
      <alignment vertical="center"/>
      <protection/>
    </xf>
    <xf numFmtId="3" fontId="14" fillId="0" borderId="33" xfId="23" applyNumberFormat="1" applyFont="1" applyBorder="1" applyAlignment="1">
      <alignment vertical="center"/>
      <protection/>
    </xf>
    <xf numFmtId="0" fontId="14" fillId="0" borderId="11" xfId="23" applyFont="1" applyBorder="1" applyAlignment="1">
      <alignment horizontal="center" vertical="center"/>
      <protection/>
    </xf>
    <xf numFmtId="3" fontId="14" fillId="0" borderId="48" xfId="23" applyNumberFormat="1" applyFont="1" applyBorder="1" applyAlignment="1">
      <alignment vertical="center"/>
      <protection/>
    </xf>
    <xf numFmtId="3" fontId="14" fillId="0" borderId="33" xfId="23" applyNumberFormat="1" applyFont="1" applyBorder="1" applyAlignment="1">
      <alignment horizontal="right"/>
      <protection/>
    </xf>
    <xf numFmtId="0" fontId="14" fillId="0" borderId="62" xfId="23" applyFont="1" applyBorder="1" applyAlignment="1">
      <alignment horizontal="center"/>
      <protection/>
    </xf>
    <xf numFmtId="0" fontId="14" fillId="0" borderId="15" xfId="23" applyFont="1" applyBorder="1" applyAlignment="1">
      <alignment vertical="center"/>
      <protection/>
    </xf>
    <xf numFmtId="0" fontId="14" fillId="0" borderId="15" xfId="23" applyFont="1" applyBorder="1" applyAlignment="1">
      <alignment/>
      <protection/>
    </xf>
    <xf numFmtId="0" fontId="14" fillId="0" borderId="15" xfId="23" applyFont="1" applyBorder="1" applyAlignment="1">
      <alignment horizontal="left" vertical="center" indent="1"/>
      <protection/>
    </xf>
    <xf numFmtId="0" fontId="14" fillId="0" borderId="11" xfId="23" applyFont="1" applyBorder="1" applyAlignment="1">
      <alignment horizontal="left" vertical="center" indent="1"/>
      <protection/>
    </xf>
    <xf numFmtId="0" fontId="14" fillId="0" borderId="15" xfId="23" applyFont="1" applyBorder="1" applyAlignment="1">
      <alignment horizontal="left" vertical="top" indent="1"/>
      <protection/>
    </xf>
    <xf numFmtId="0" fontId="14" fillId="0" borderId="15" xfId="23" applyFont="1" applyBorder="1" applyAlignment="1">
      <alignment horizontal="left" vertical="center" wrapText="1" indent="1"/>
      <protection/>
    </xf>
    <xf numFmtId="0" fontId="14" fillId="0" borderId="15" xfId="23" applyFont="1" applyBorder="1" applyAlignment="1">
      <alignment wrapText="1"/>
      <protection/>
    </xf>
    <xf numFmtId="0" fontId="14" fillId="0" borderId="11" xfId="23" applyFont="1" applyBorder="1" applyAlignment="1">
      <alignment wrapText="1"/>
      <protection/>
    </xf>
    <xf numFmtId="0" fontId="14" fillId="0" borderId="23" xfId="23" applyFont="1" applyBorder="1" applyAlignment="1">
      <alignment horizontal="center"/>
      <protection/>
    </xf>
    <xf numFmtId="0" fontId="24" fillId="0" borderId="83" xfId="0" applyFont="1" applyBorder="1" applyAlignment="1">
      <alignment horizontal="center" vertical="center"/>
    </xf>
    <xf numFmtId="0" fontId="24" fillId="0" borderId="44" xfId="23" applyFont="1" applyBorder="1" applyAlignment="1">
      <alignment horizontal="center" vertical="center"/>
      <protection/>
    </xf>
    <xf numFmtId="0" fontId="24" fillId="0" borderId="17" xfId="23" applyFont="1" applyBorder="1" applyAlignment="1">
      <alignment horizontal="center" vertical="center"/>
      <protection/>
    </xf>
    <xf numFmtId="0" fontId="24" fillId="0" borderId="17" xfId="23" applyFont="1" applyBorder="1" applyAlignment="1">
      <alignment horizontal="left" vertical="center" indent="1"/>
      <protection/>
    </xf>
    <xf numFmtId="3" fontId="24" fillId="0" borderId="84" xfId="23" applyNumberFormat="1" applyFont="1" applyBorder="1">
      <alignment/>
      <protection/>
    </xf>
    <xf numFmtId="0" fontId="14" fillId="0" borderId="13" xfId="23" applyFont="1" applyBorder="1" applyAlignment="1">
      <alignment vertical="center" wrapText="1"/>
      <protection/>
    </xf>
    <xf numFmtId="3" fontId="24" fillId="0" borderId="84" xfId="23" applyNumberFormat="1" applyFont="1" applyBorder="1" applyAlignment="1">
      <alignment horizontal="right" vertical="center"/>
      <protection/>
    </xf>
    <xf numFmtId="3" fontId="14" fillId="0" borderId="33" xfId="23" applyNumberFormat="1" applyFont="1" applyBorder="1" applyAlignment="1">
      <alignment horizontal="right" vertical="center"/>
      <protection/>
    </xf>
    <xf numFmtId="0" fontId="14" fillId="0" borderId="11" xfId="23" applyFont="1" applyBorder="1" applyAlignment="1">
      <alignment vertical="center" wrapText="1"/>
      <protection/>
    </xf>
    <xf numFmtId="0" fontId="14" fillId="0" borderId="23" xfId="23" applyFont="1" applyBorder="1" applyAlignment="1">
      <alignment vertical="center" wrapText="1"/>
      <protection/>
    </xf>
    <xf numFmtId="3" fontId="14" fillId="0" borderId="23" xfId="0" applyNumberFormat="1" applyFont="1" applyBorder="1" applyAlignment="1">
      <alignment horizontal="right" vertical="center"/>
    </xf>
    <xf numFmtId="0" fontId="24" fillId="0" borderId="17" xfId="23" applyFont="1" applyBorder="1" applyAlignment="1">
      <alignment horizontal="left" vertical="center" indent="1" shrinkToFit="1"/>
      <protection/>
    </xf>
    <xf numFmtId="0" fontId="14" fillId="0" borderId="85" xfId="23" applyFont="1" applyBorder="1" applyAlignment="1">
      <alignment horizontal="center" vertical="center"/>
      <protection/>
    </xf>
    <xf numFmtId="0" fontId="14" fillId="0" borderId="85" xfId="23" applyFont="1" applyBorder="1" applyAlignment="1">
      <alignment horizontal="left" vertical="center" indent="1"/>
      <protection/>
    </xf>
    <xf numFmtId="3" fontId="14" fillId="0" borderId="86" xfId="23" applyNumberFormat="1" applyFont="1" applyBorder="1" applyAlignment="1">
      <alignment horizontal="right" vertical="center"/>
      <protection/>
    </xf>
    <xf numFmtId="0" fontId="14" fillId="0" borderId="17" xfId="23" applyFont="1" applyBorder="1" applyAlignment="1">
      <alignment horizontal="center" vertical="center"/>
      <protection/>
    </xf>
    <xf numFmtId="0" fontId="24" fillId="0" borderId="17" xfId="23" applyFont="1" applyBorder="1" applyAlignment="1">
      <alignment horizontal="left" vertical="center"/>
      <protection/>
    </xf>
    <xf numFmtId="0" fontId="14" fillId="0" borderId="17" xfId="0" applyFont="1" applyBorder="1" applyAlignment="1">
      <alignment vertical="center" wrapText="1"/>
    </xf>
    <xf numFmtId="0" fontId="8" fillId="0" borderId="32" xfId="21" applyFont="1" applyBorder="1" applyAlignment="1">
      <alignment horizontal="center" vertical="center"/>
      <protection/>
    </xf>
    <xf numFmtId="0" fontId="16" fillId="0" borderId="13" xfId="21" applyFont="1" applyBorder="1" applyAlignment="1">
      <alignment vertical="center" wrapText="1"/>
      <protection/>
    </xf>
    <xf numFmtId="3" fontId="8" fillId="0" borderId="13" xfId="21" applyNumberFormat="1" applyFont="1" applyBorder="1" applyAlignment="1">
      <alignment vertical="center"/>
      <protection/>
    </xf>
    <xf numFmtId="0" fontId="8" fillId="0" borderId="85" xfId="21" applyFont="1" applyBorder="1" applyAlignment="1">
      <alignment horizontal="center" vertical="center"/>
      <protection/>
    </xf>
    <xf numFmtId="0" fontId="16" fillId="0" borderId="85" xfId="21" applyFont="1" applyBorder="1" applyAlignment="1">
      <alignment vertical="center" wrapText="1"/>
      <protection/>
    </xf>
    <xf numFmtId="3" fontId="8" fillId="0" borderId="85" xfId="21" applyNumberFormat="1" applyFont="1" applyBorder="1" applyAlignment="1">
      <alignment vertical="center"/>
      <protection/>
    </xf>
    <xf numFmtId="0" fontId="8" fillId="0" borderId="36" xfId="21" applyFont="1" applyBorder="1" applyAlignment="1">
      <alignment horizontal="center" vertical="center"/>
      <protection/>
    </xf>
    <xf numFmtId="0" fontId="8" fillId="0" borderId="77" xfId="21" applyFont="1" applyBorder="1" applyAlignment="1">
      <alignment horizontal="center" vertical="center"/>
      <protection/>
    </xf>
    <xf numFmtId="3" fontId="14" fillId="0" borderId="48" xfId="23" applyNumberFormat="1" applyFont="1" applyBorder="1" applyAlignment="1">
      <alignment horizontal="right" vertical="center"/>
      <protection/>
    </xf>
    <xf numFmtId="3" fontId="5" fillId="0" borderId="87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 wrapText="1"/>
    </xf>
    <xf numFmtId="3" fontId="5" fillId="0" borderId="89" xfId="0" applyNumberFormat="1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3" xfId="0" applyFont="1" applyBorder="1" applyAlignment="1">
      <alignment shrinkToFit="1"/>
    </xf>
    <xf numFmtId="0" fontId="7" fillId="0" borderId="36" xfId="0" applyFont="1" applyBorder="1" applyAlignment="1">
      <alignment vertical="center" wrapText="1"/>
    </xf>
    <xf numFmtId="0" fontId="7" fillId="0" borderId="9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17" xfId="0" applyFont="1" applyBorder="1" applyAlignment="1">
      <alignment horizontal="left" vertical="center" indent="1"/>
    </xf>
    <xf numFmtId="0" fontId="7" fillId="0" borderId="91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2"/>
    </xf>
    <xf numFmtId="0" fontId="7" fillId="0" borderId="93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indent="1"/>
    </xf>
    <xf numFmtId="0" fontId="18" fillId="0" borderId="74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3" fontId="8" fillId="0" borderId="49" xfId="0" applyNumberFormat="1" applyFont="1" applyBorder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 wrapText="1"/>
    </xf>
    <xf numFmtId="3" fontId="8" fillId="0" borderId="9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99" xfId="0" applyNumberFormat="1" applyFont="1" applyBorder="1" applyAlignment="1">
      <alignment vertical="center"/>
    </xf>
    <xf numFmtId="3" fontId="12" fillId="0" borderId="84" xfId="0" applyNumberFormat="1" applyFont="1" applyBorder="1" applyAlignment="1" quotePrefix="1">
      <alignment horizontal="center" vertical="center" wrapText="1"/>
    </xf>
    <xf numFmtId="3" fontId="8" fillId="0" borderId="49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>
      <alignment horizontal="centerContinuous"/>
    </xf>
    <xf numFmtId="3" fontId="3" fillId="0" borderId="100" xfId="0" applyNumberFormat="1" applyFont="1" applyBorder="1" applyAlignment="1">
      <alignment horizontal="center" vertical="center" wrapText="1"/>
    </xf>
    <xf numFmtId="3" fontId="3" fillId="0" borderId="101" xfId="0" applyNumberFormat="1" applyFont="1" applyBorder="1" applyAlignment="1" quotePrefix="1">
      <alignment horizontal="right" vertical="center" wrapText="1"/>
    </xf>
    <xf numFmtId="3" fontId="5" fillId="0" borderId="88" xfId="0" applyNumberFormat="1" applyFont="1" applyBorder="1" applyAlignment="1" quotePrefix="1">
      <alignment horizontal="right" vertical="center" wrapText="1"/>
    </xf>
    <xf numFmtId="3" fontId="3" fillId="0" borderId="101" xfId="0" applyNumberFormat="1" applyFont="1" applyBorder="1" applyAlignment="1">
      <alignment vertical="center"/>
    </xf>
    <xf numFmtId="3" fontId="5" fillId="0" borderId="102" xfId="0" applyNumberFormat="1" applyFont="1" applyBorder="1" applyAlignment="1">
      <alignment vertical="center"/>
    </xf>
    <xf numFmtId="3" fontId="5" fillId="0" borderId="103" xfId="0" applyNumberFormat="1" applyFont="1" applyBorder="1" applyAlignment="1">
      <alignment vertical="center"/>
    </xf>
    <xf numFmtId="3" fontId="5" fillId="0" borderId="104" xfId="0" applyNumberFormat="1" applyFont="1" applyBorder="1" applyAlignment="1">
      <alignment vertical="center"/>
    </xf>
    <xf numFmtId="3" fontId="5" fillId="0" borderId="105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 wrapText="1"/>
    </xf>
    <xf numFmtId="3" fontId="5" fillId="0" borderId="106" xfId="0" applyNumberFormat="1" applyFont="1" applyBorder="1" applyAlignment="1">
      <alignment vertical="center"/>
    </xf>
    <xf numFmtId="3" fontId="5" fillId="0" borderId="101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3" fontId="12" fillId="0" borderId="84" xfId="0" applyNumberFormat="1" applyFont="1" applyBorder="1" applyAlignment="1">
      <alignment vertical="center" wrapText="1"/>
    </xf>
    <xf numFmtId="3" fontId="8" fillId="0" borderId="107" xfId="0" applyNumberFormat="1" applyFont="1" applyBorder="1" applyAlignment="1" quotePrefix="1">
      <alignment horizontal="center" vertical="center"/>
    </xf>
    <xf numFmtId="3" fontId="8" fillId="0" borderId="98" xfId="0" applyNumberFormat="1" applyFont="1" applyBorder="1" applyAlignment="1" quotePrefix="1">
      <alignment horizontal="center" vertical="center"/>
    </xf>
    <xf numFmtId="3" fontId="8" fillId="0" borderId="108" xfId="0" applyNumberFormat="1" applyFont="1" applyBorder="1" applyAlignment="1" quotePrefix="1">
      <alignment horizontal="center" vertical="center"/>
    </xf>
    <xf numFmtId="3" fontId="12" fillId="0" borderId="84" xfId="0" applyNumberFormat="1" applyFont="1" applyBorder="1" applyAlignment="1" quotePrefix="1">
      <alignment horizontal="center" vertical="center"/>
    </xf>
    <xf numFmtId="3" fontId="8" fillId="0" borderId="109" xfId="0" applyNumberFormat="1" applyFont="1" applyBorder="1" applyAlignment="1" quotePrefix="1">
      <alignment horizontal="center" vertical="center"/>
    </xf>
    <xf numFmtId="3" fontId="12" fillId="0" borderId="84" xfId="0" applyNumberFormat="1" applyFont="1" applyBorder="1" applyAlignment="1">
      <alignment vertical="center"/>
    </xf>
    <xf numFmtId="3" fontId="8" fillId="0" borderId="99" xfId="0" applyNumberFormat="1" applyFont="1" applyBorder="1" applyAlignment="1" quotePrefix="1">
      <alignment horizontal="center" vertical="center"/>
    </xf>
    <xf numFmtId="3" fontId="8" fillId="0" borderId="108" xfId="0" applyNumberFormat="1" applyFont="1" applyBorder="1" applyAlignment="1" quotePrefix="1">
      <alignment horizontal="center" vertical="center" wrapText="1"/>
    </xf>
    <xf numFmtId="3" fontId="8" fillId="0" borderId="110" xfId="0" applyNumberFormat="1" applyFont="1" applyBorder="1" applyAlignment="1" quotePrefix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 quotePrefix="1">
      <alignment horizontal="center" vertical="center" wrapText="1"/>
    </xf>
    <xf numFmtId="0" fontId="7" fillId="0" borderId="15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18" fillId="0" borderId="74" xfId="0" applyFont="1" applyBorder="1" applyAlignment="1">
      <alignment horizontal="center" vertical="center"/>
    </xf>
    <xf numFmtId="0" fontId="18" fillId="0" borderId="23" xfId="0" applyFont="1" applyBorder="1" applyAlignment="1">
      <alignment vertical="center" shrinkToFit="1"/>
    </xf>
    <xf numFmtId="0" fontId="18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3" fontId="12" fillId="0" borderId="97" xfId="0" applyNumberFormat="1" applyFont="1" applyBorder="1" applyAlignment="1" quotePrefix="1">
      <alignment horizontal="center" vertical="center"/>
    </xf>
    <xf numFmtId="3" fontId="12" fillId="0" borderId="97" xfId="0" applyNumberFormat="1" applyFont="1" applyBorder="1" applyAlignment="1">
      <alignment vertical="center"/>
    </xf>
    <xf numFmtId="3" fontId="3" fillId="0" borderId="111" xfId="0" applyNumberFormat="1" applyFont="1" applyBorder="1" applyAlignment="1">
      <alignment vertical="center"/>
    </xf>
    <xf numFmtId="3" fontId="12" fillId="0" borderId="22" xfId="0" applyNumberFormat="1" applyFont="1" applyBorder="1" applyAlignment="1" quotePrefix="1">
      <alignment horizontal="center" vertical="center"/>
    </xf>
    <xf numFmtId="3" fontId="12" fillId="0" borderId="22" xfId="0" applyNumberFormat="1" applyFont="1" applyBorder="1" applyAlignment="1">
      <alignment horizontal="right" vertical="center"/>
    </xf>
    <xf numFmtId="0" fontId="7" fillId="0" borderId="90" xfId="0" applyFont="1" applyBorder="1" applyAlignment="1">
      <alignment vertical="center" wrapText="1"/>
    </xf>
    <xf numFmtId="3" fontId="8" fillId="0" borderId="98" xfId="0" applyNumberFormat="1" applyFont="1" applyBorder="1" applyAlignment="1" quotePrefix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3" fontId="8" fillId="0" borderId="84" xfId="0" applyNumberFormat="1" applyFont="1" applyBorder="1" applyAlignment="1" quotePrefix="1">
      <alignment horizontal="center" vertical="center" wrapText="1"/>
    </xf>
    <xf numFmtId="3" fontId="8" fillId="0" borderId="84" xfId="0" applyNumberFormat="1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3" fontId="8" fillId="0" borderId="80" xfId="0" applyNumberFormat="1" applyFont="1" applyBorder="1" applyAlignment="1" quotePrefix="1">
      <alignment horizontal="center" vertical="center"/>
    </xf>
    <xf numFmtId="0" fontId="8" fillId="0" borderId="73" xfId="0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right" vertical="center"/>
    </xf>
    <xf numFmtId="0" fontId="7" fillId="0" borderId="92" xfId="0" applyFont="1" applyBorder="1" applyAlignment="1">
      <alignment vertical="center" shrinkToFit="1"/>
    </xf>
    <xf numFmtId="164" fontId="18" fillId="0" borderId="44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65" fontId="16" fillId="0" borderId="9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2" xfId="0" applyFont="1" applyBorder="1" applyAlignment="1">
      <alignment horizontal="center" vertical="center"/>
    </xf>
    <xf numFmtId="0" fontId="7" fillId="0" borderId="1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92" xfId="0" applyFont="1" applyBorder="1" applyAlignment="1">
      <alignment/>
    </xf>
    <xf numFmtId="0" fontId="7" fillId="0" borderId="113" xfId="0" applyFont="1" applyBorder="1" applyAlignment="1">
      <alignment/>
    </xf>
    <xf numFmtId="0" fontId="7" fillId="0" borderId="114" xfId="0" applyFont="1" applyBorder="1" applyAlignment="1">
      <alignment/>
    </xf>
    <xf numFmtId="0" fontId="7" fillId="0" borderId="112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1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16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5" xfId="0" applyFont="1" applyBorder="1" applyAlignment="1">
      <alignment horizontal="left" indent="1"/>
    </xf>
    <xf numFmtId="0" fontId="7" fillId="0" borderId="70" xfId="0" applyFont="1" applyBorder="1" applyAlignment="1">
      <alignment horizontal="left" indent="1"/>
    </xf>
    <xf numFmtId="0" fontId="7" fillId="0" borderId="112" xfId="0" applyFont="1" applyBorder="1" applyAlignment="1">
      <alignment horizontal="left" inden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7" fillId="0" borderId="90" xfId="0" applyFont="1" applyBorder="1" applyAlignment="1">
      <alignment horizontal="left" indent="1"/>
    </xf>
    <xf numFmtId="0" fontId="7" fillId="0" borderId="13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left" vertical="center" inden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indent="1"/>
    </xf>
    <xf numFmtId="0" fontId="18" fillId="0" borderId="6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indent="1"/>
    </xf>
    <xf numFmtId="0" fontId="7" fillId="0" borderId="90" xfId="0" applyFont="1" applyBorder="1" applyAlignment="1">
      <alignment horizontal="left" wrapText="1" indent="1"/>
    </xf>
    <xf numFmtId="0" fontId="7" fillId="0" borderId="70" xfId="0" applyFont="1" applyBorder="1" applyAlignment="1">
      <alignment horizontal="left" wrapText="1" indent="1"/>
    </xf>
    <xf numFmtId="0" fontId="7" fillId="0" borderId="90" xfId="0" applyFont="1" applyBorder="1" applyAlignment="1">
      <alignment horizontal="left" indent="1" shrinkToFit="1"/>
    </xf>
    <xf numFmtId="0" fontId="7" fillId="0" borderId="92" xfId="0" applyFont="1" applyBorder="1" applyAlignment="1">
      <alignment horizontal="left" wrapText="1" indent="1"/>
    </xf>
    <xf numFmtId="0" fontId="7" fillId="0" borderId="90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 indent="1"/>
    </xf>
    <xf numFmtId="0" fontId="7" fillId="0" borderId="93" xfId="0" applyFont="1" applyBorder="1" applyAlignment="1">
      <alignment horizontal="left" indent="1"/>
    </xf>
    <xf numFmtId="0" fontId="7" fillId="0" borderId="15" xfId="0" applyFont="1" applyBorder="1" applyAlignment="1">
      <alignment horizontal="left" wrapText="1" indent="1" shrinkToFit="1"/>
    </xf>
    <xf numFmtId="0" fontId="7" fillId="0" borderId="90" xfId="0" applyFont="1" applyBorder="1" applyAlignment="1">
      <alignment horizontal="left" vertical="center" wrapText="1" indent="2" shrinkToFit="1"/>
    </xf>
    <xf numFmtId="0" fontId="7" fillId="0" borderId="11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indent="2"/>
    </xf>
    <xf numFmtId="0" fontId="7" fillId="0" borderId="90" xfId="0" applyFont="1" applyBorder="1" applyAlignment="1">
      <alignment horizontal="left" indent="2"/>
    </xf>
    <xf numFmtId="0" fontId="7" fillId="0" borderId="15" xfId="0" applyFont="1" applyBorder="1" applyAlignment="1">
      <alignment horizontal="left" indent="2" shrinkToFit="1"/>
    </xf>
    <xf numFmtId="0" fontId="7" fillId="0" borderId="13" xfId="0" applyFont="1" applyBorder="1" applyAlignment="1">
      <alignment/>
    </xf>
    <xf numFmtId="0" fontId="7" fillId="0" borderId="117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 indent="2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horizontal="left" indent="1"/>
    </xf>
    <xf numFmtId="0" fontId="7" fillId="0" borderId="13" xfId="0" applyFont="1" applyBorder="1" applyAlignment="1">
      <alignment wrapText="1"/>
    </xf>
    <xf numFmtId="0" fontId="7" fillId="0" borderId="9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indent="1" shrinkToFit="1"/>
    </xf>
    <xf numFmtId="0" fontId="7" fillId="0" borderId="118" xfId="0" applyFont="1" applyBorder="1" applyAlignment="1">
      <alignment vertical="center"/>
    </xf>
    <xf numFmtId="0" fontId="7" fillId="0" borderId="70" xfId="0" applyFont="1" applyBorder="1" applyAlignment="1">
      <alignment/>
    </xf>
    <xf numFmtId="0" fontId="7" fillId="0" borderId="15" xfId="0" applyFont="1" applyBorder="1" applyAlignment="1">
      <alignment horizontal="left" indent="1" shrinkToFit="1"/>
    </xf>
    <xf numFmtId="0" fontId="7" fillId="0" borderId="90" xfId="0" applyFont="1" applyBorder="1" applyAlignment="1">
      <alignment horizontal="left" indent="2" shrinkToFit="1"/>
    </xf>
    <xf numFmtId="0" fontId="7" fillId="0" borderId="13" xfId="0" applyFont="1" applyBorder="1" applyAlignment="1">
      <alignment vertical="center" shrinkToFit="1"/>
    </xf>
    <xf numFmtId="0" fontId="7" fillId="0" borderId="92" xfId="0" applyFont="1" applyBorder="1" applyAlignment="1">
      <alignment horizontal="left" indent="1" shrinkToFit="1"/>
    </xf>
    <xf numFmtId="0" fontId="7" fillId="0" borderId="9" xfId="0" applyFont="1" applyBorder="1" applyAlignment="1">
      <alignment horizontal="left" indent="1" shrinkToFit="1"/>
    </xf>
    <xf numFmtId="0" fontId="7" fillId="0" borderId="85" xfId="0" applyFont="1" applyBorder="1" applyAlignment="1">
      <alignment vertical="center" shrinkToFit="1"/>
    </xf>
    <xf numFmtId="0" fontId="7" fillId="0" borderId="15" xfId="0" applyFont="1" applyBorder="1" applyAlignment="1">
      <alignment shrinkToFit="1"/>
    </xf>
    <xf numFmtId="0" fontId="15" fillId="0" borderId="84" xfId="0" applyFont="1" applyBorder="1" applyAlignment="1">
      <alignment horizontal="center" vertical="center"/>
    </xf>
    <xf numFmtId="3" fontId="18" fillId="0" borderId="5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12" fillId="0" borderId="84" xfId="0" applyFont="1" applyBorder="1" applyAlignment="1" quotePrefix="1">
      <alignment horizontal="center" vertical="center"/>
    </xf>
    <xf numFmtId="0" fontId="8" fillId="0" borderId="109" xfId="0" applyFont="1" applyBorder="1" applyAlignment="1" quotePrefix="1">
      <alignment horizontal="center" vertical="center" shrinkToFit="1"/>
    </xf>
    <xf numFmtId="0" fontId="8" fillId="0" borderId="33" xfId="0" applyFont="1" applyBorder="1" applyAlignment="1" quotePrefix="1">
      <alignment horizontal="center" vertical="center"/>
    </xf>
    <xf numFmtId="0" fontId="8" fillId="0" borderId="119" xfId="0" applyFont="1" applyBorder="1" applyAlignment="1" quotePrefix="1">
      <alignment horizontal="center" vertical="center"/>
    </xf>
    <xf numFmtId="0" fontId="8" fillId="0" borderId="109" xfId="0" applyFont="1" applyBorder="1" applyAlignment="1" quotePrefix="1">
      <alignment horizontal="center"/>
    </xf>
    <xf numFmtId="0" fontId="8" fillId="0" borderId="49" xfId="0" applyFont="1" applyBorder="1" applyAlignment="1">
      <alignment horizontal="center"/>
    </xf>
    <xf numFmtId="0" fontId="8" fillId="0" borderId="120" xfId="0" applyFont="1" applyBorder="1" applyAlignment="1" quotePrefix="1">
      <alignment horizontal="center"/>
    </xf>
    <xf numFmtId="0" fontId="8" fillId="0" borderId="121" xfId="0" applyFont="1" applyBorder="1" applyAlignment="1" quotePrefix="1">
      <alignment horizontal="center"/>
    </xf>
    <xf numFmtId="0" fontId="8" fillId="0" borderId="119" xfId="0" applyFont="1" applyBorder="1" applyAlignment="1" quotePrefix="1">
      <alignment horizontal="center" vertical="center" shrinkToFit="1"/>
    </xf>
    <xf numFmtId="0" fontId="8" fillId="0" borderId="122" xfId="0" applyFont="1" applyBorder="1" applyAlignment="1" quotePrefix="1">
      <alignment horizontal="center" vertical="center"/>
    </xf>
    <xf numFmtId="0" fontId="8" fillId="0" borderId="123" xfId="0" applyFont="1" applyBorder="1" applyAlignment="1" quotePrefix="1">
      <alignment horizontal="center"/>
    </xf>
    <xf numFmtId="0" fontId="12" fillId="0" borderId="84" xfId="0" applyFont="1" applyBorder="1" applyAlignment="1" quotePrefix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20" fillId="0" borderId="33" xfId="0" applyFont="1" applyBorder="1" applyAlignment="1" quotePrefix="1">
      <alignment horizontal="center" vertical="center"/>
    </xf>
    <xf numFmtId="0" fontId="8" fillId="0" borderId="86" xfId="0" applyFont="1" applyBorder="1" applyAlignment="1" quotePrefix="1">
      <alignment horizontal="center" vertical="center"/>
    </xf>
    <xf numFmtId="0" fontId="8" fillId="0" borderId="81" xfId="0" applyFont="1" applyBorder="1" applyAlignment="1" quotePrefix="1">
      <alignment horizontal="center" vertical="center"/>
    </xf>
    <xf numFmtId="0" fontId="8" fillId="0" borderId="49" xfId="0" applyFont="1" applyBorder="1" applyAlignment="1" quotePrefix="1">
      <alignment horizontal="center"/>
    </xf>
    <xf numFmtId="0" fontId="8" fillId="0" borderId="108" xfId="0" applyFont="1" applyBorder="1" applyAlignment="1" quotePrefix="1">
      <alignment horizontal="center"/>
    </xf>
    <xf numFmtId="0" fontId="8" fillId="0" borderId="119" xfId="0" applyFont="1" applyBorder="1" applyAlignment="1" quotePrefix="1">
      <alignment horizontal="center"/>
    </xf>
    <xf numFmtId="0" fontId="8" fillId="0" borderId="82" xfId="0" applyFont="1" applyBorder="1" applyAlignment="1" quotePrefix="1">
      <alignment horizontal="center" vertical="center"/>
    </xf>
    <xf numFmtId="0" fontId="8" fillId="0" borderId="98" xfId="0" applyFont="1" applyBorder="1" applyAlignment="1" quotePrefix="1">
      <alignment horizontal="center"/>
    </xf>
    <xf numFmtId="0" fontId="8" fillId="0" borderId="33" xfId="0" applyFont="1" applyBorder="1" applyAlignment="1" quotePrefix="1">
      <alignment horizontal="center" vertical="center" wrapText="1"/>
    </xf>
    <xf numFmtId="0" fontId="8" fillId="0" borderId="33" xfId="0" applyFont="1" applyBorder="1" applyAlignment="1" quotePrefix="1">
      <alignment horizontal="center"/>
    </xf>
    <xf numFmtId="0" fontId="8" fillId="0" borderId="81" xfId="0" applyFont="1" applyBorder="1" applyAlignment="1" quotePrefix="1">
      <alignment horizontal="center"/>
    </xf>
    <xf numFmtId="0" fontId="8" fillId="0" borderId="97" xfId="0" applyFont="1" applyBorder="1" applyAlignment="1" quotePrefix="1">
      <alignment horizontal="center" vertical="center"/>
    </xf>
    <xf numFmtId="0" fontId="18" fillId="0" borderId="97" xfId="0" applyFont="1" applyBorder="1" applyAlignment="1" quotePrefix="1">
      <alignment horizontal="center" vertical="center" wrapText="1"/>
    </xf>
    <xf numFmtId="0" fontId="20" fillId="0" borderId="84" xfId="0" applyFont="1" applyBorder="1" applyAlignment="1" quotePrefix="1">
      <alignment horizontal="center" vertical="center" wrapText="1"/>
    </xf>
    <xf numFmtId="0" fontId="8" fillId="0" borderId="98" xfId="0" applyFont="1" applyBorder="1" applyAlignment="1" quotePrefix="1">
      <alignment horizontal="center" wrapText="1"/>
    </xf>
    <xf numFmtId="0" fontId="8" fillId="0" borderId="49" xfId="0" applyFont="1" applyBorder="1" applyAlignment="1" quotePrefix="1">
      <alignment horizontal="center" wrapText="1"/>
    </xf>
    <xf numFmtId="0" fontId="8" fillId="0" borderId="98" xfId="0" applyFont="1" applyBorder="1" applyAlignment="1" quotePrefix="1">
      <alignment horizontal="center" shrinkToFit="1"/>
    </xf>
    <xf numFmtId="0" fontId="16" fillId="0" borderId="49" xfId="0" applyFont="1" applyBorder="1" applyAlignment="1" quotePrefix="1">
      <alignment horizontal="center" wrapText="1"/>
    </xf>
    <xf numFmtId="0" fontId="8" fillId="0" borderId="110" xfId="0" applyFont="1" applyBorder="1" applyAlignment="1" quotePrefix="1">
      <alignment horizontal="center"/>
    </xf>
    <xf numFmtId="0" fontId="8" fillId="0" borderId="48" xfId="0" applyFont="1" applyBorder="1" applyAlignment="1" quotePrefix="1">
      <alignment horizontal="center" vertical="center" wrapText="1"/>
    </xf>
    <xf numFmtId="0" fontId="16" fillId="0" borderId="49" xfId="0" applyFont="1" applyBorder="1" applyAlignment="1">
      <alignment horizontal="center"/>
    </xf>
    <xf numFmtId="0" fontId="16" fillId="0" borderId="107" xfId="0" applyFont="1" applyBorder="1" applyAlignment="1" quotePrefix="1">
      <alignment horizontal="center" vertical="center" wrapText="1"/>
    </xf>
    <xf numFmtId="0" fontId="16" fillId="0" borderId="81" xfId="0" applyFont="1" applyBorder="1" applyAlignment="1" quotePrefix="1">
      <alignment horizontal="center" vertical="center" wrapText="1"/>
    </xf>
    <xf numFmtId="0" fontId="8" fillId="0" borderId="97" xfId="0" applyFont="1" applyBorder="1" applyAlignment="1" quotePrefix="1">
      <alignment horizontal="center"/>
    </xf>
    <xf numFmtId="0" fontId="18" fillId="0" borderId="17" xfId="0" applyFont="1" applyBorder="1" applyAlignment="1">
      <alignment vertical="center"/>
    </xf>
    <xf numFmtId="0" fontId="8" fillId="0" borderId="81" xfId="0" applyFont="1" applyBorder="1" applyAlignment="1" quotePrefix="1">
      <alignment horizontal="center" wrapText="1"/>
    </xf>
    <xf numFmtId="0" fontId="16" fillId="0" borderId="49" xfId="0" applyFont="1" applyBorder="1" applyAlignment="1" quotePrefix="1">
      <alignment horizontal="center" shrinkToFit="1"/>
    </xf>
    <xf numFmtId="0" fontId="8" fillId="0" borderId="124" xfId="0" applyFont="1" applyBorder="1" applyAlignment="1" quotePrefix="1">
      <alignment horizontal="center" vertical="center"/>
    </xf>
    <xf numFmtId="3" fontId="15" fillId="0" borderId="84" xfId="0" applyNumberFormat="1" applyFont="1" applyBorder="1" applyAlignment="1">
      <alignment horizontal="center" vertical="center"/>
    </xf>
    <xf numFmtId="3" fontId="8" fillId="0" borderId="109" xfId="0" applyNumberFormat="1" applyFont="1" applyBorder="1" applyAlignment="1" quotePrefix="1">
      <alignment horizontal="center" vertical="center" shrinkToFit="1"/>
    </xf>
    <xf numFmtId="3" fontId="8" fillId="0" borderId="33" xfId="0" applyNumberFormat="1" applyFont="1" applyBorder="1" applyAlignment="1" quotePrefix="1">
      <alignment horizontal="center" vertical="center"/>
    </xf>
    <xf numFmtId="3" fontId="8" fillId="0" borderId="33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/>
    </xf>
    <xf numFmtId="3" fontId="8" fillId="0" borderId="120" xfId="0" applyNumberFormat="1" applyFont="1" applyBorder="1" applyAlignment="1">
      <alignment/>
    </xf>
    <xf numFmtId="3" fontId="8" fillId="0" borderId="121" xfId="0" applyNumberFormat="1" applyFont="1" applyBorder="1" applyAlignment="1">
      <alignment/>
    </xf>
    <xf numFmtId="3" fontId="8" fillId="0" borderId="122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/>
    </xf>
    <xf numFmtId="3" fontId="8" fillId="0" borderId="48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3" fontId="8" fillId="0" borderId="108" xfId="0" applyNumberFormat="1" applyFont="1" applyBorder="1" applyAlignment="1">
      <alignment/>
    </xf>
    <xf numFmtId="3" fontId="0" fillId="0" borderId="0" xfId="0" applyNumberFormat="1" applyAlignment="1">
      <alignment/>
    </xf>
    <xf numFmtId="3" fontId="12" fillId="0" borderId="84" xfId="0" applyNumberFormat="1" applyFont="1" applyBorder="1" applyAlignment="1">
      <alignment vertical="center"/>
    </xf>
    <xf numFmtId="3" fontId="8" fillId="0" borderId="119" xfId="0" applyNumberFormat="1" applyFont="1" applyBorder="1" applyAlignment="1" quotePrefix="1">
      <alignment horizontal="center" vertical="center" shrinkToFit="1"/>
    </xf>
    <xf numFmtId="3" fontId="8" fillId="0" borderId="48" xfId="0" applyNumberFormat="1" applyFont="1" applyBorder="1" applyAlignment="1" quotePrefix="1">
      <alignment horizontal="center" vertical="center" shrinkToFit="1"/>
    </xf>
    <xf numFmtId="3" fontId="8" fillId="0" borderId="122" xfId="0" applyNumberFormat="1" applyFont="1" applyBorder="1" applyAlignment="1" quotePrefix="1">
      <alignment horizontal="center" vertical="center"/>
    </xf>
    <xf numFmtId="3" fontId="8" fillId="0" borderId="123" xfId="0" applyNumberFormat="1" applyFont="1" applyBorder="1" applyAlignment="1" quotePrefix="1">
      <alignment horizontal="center"/>
    </xf>
    <xf numFmtId="3" fontId="8" fillId="0" borderId="119" xfId="0" applyNumberFormat="1" applyFont="1" applyBorder="1" applyAlignment="1" quotePrefix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 quotePrefix="1">
      <alignment horizontal="center" vertical="center"/>
    </xf>
    <xf numFmtId="3" fontId="12" fillId="0" borderId="84" xfId="0" applyNumberFormat="1" applyFont="1" applyBorder="1" applyAlignment="1">
      <alignment vertical="center" wrapText="1"/>
    </xf>
    <xf numFmtId="3" fontId="8" fillId="0" borderId="86" xfId="0" applyNumberFormat="1" applyFont="1" applyBorder="1" applyAlignment="1" quotePrefix="1">
      <alignment horizontal="center" vertical="center"/>
    </xf>
    <xf numFmtId="3" fontId="8" fillId="0" borderId="81" xfId="0" applyNumberFormat="1" applyFont="1" applyBorder="1" applyAlignment="1" quotePrefix="1">
      <alignment horizontal="center" vertical="center"/>
    </xf>
    <xf numFmtId="3" fontId="8" fillId="0" borderId="49" xfId="0" applyNumberFormat="1" applyFont="1" applyBorder="1" applyAlignment="1" quotePrefix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98" xfId="0" applyNumberFormat="1" applyFont="1" applyBorder="1" applyAlignment="1" quotePrefix="1">
      <alignment horizontal="center"/>
    </xf>
    <xf numFmtId="3" fontId="8" fillId="0" borderId="108" xfId="0" applyNumberFormat="1" applyFont="1" applyBorder="1" applyAlignment="1" quotePrefix="1">
      <alignment horizontal="center"/>
    </xf>
    <xf numFmtId="3" fontId="8" fillId="0" borderId="119" xfId="0" applyNumberFormat="1" applyFont="1" applyBorder="1" applyAlignment="1" quotePrefix="1">
      <alignment horizontal="center"/>
    </xf>
    <xf numFmtId="3" fontId="8" fillId="0" borderId="33" xfId="0" applyNumberFormat="1" applyFont="1" applyBorder="1" applyAlignment="1" quotePrefix="1">
      <alignment horizontal="center" vertical="center" wrapText="1"/>
    </xf>
    <xf numFmtId="3" fontId="8" fillId="0" borderId="33" xfId="0" applyNumberFormat="1" applyFont="1" applyBorder="1" applyAlignment="1" quotePrefix="1">
      <alignment horizontal="center"/>
    </xf>
    <xf numFmtId="3" fontId="8" fillId="0" borderId="81" xfId="0" applyNumberFormat="1" applyFont="1" applyBorder="1" applyAlignment="1" quotePrefix="1">
      <alignment horizontal="center"/>
    </xf>
    <xf numFmtId="3" fontId="18" fillId="0" borderId="97" xfId="0" applyNumberFormat="1" applyFont="1" applyBorder="1" applyAlignment="1" quotePrefix="1">
      <alignment horizontal="center" vertical="center" wrapText="1"/>
    </xf>
    <xf numFmtId="3" fontId="20" fillId="0" borderId="84" xfId="0" applyNumberFormat="1" applyFont="1" applyBorder="1" applyAlignment="1" quotePrefix="1">
      <alignment horizontal="center" vertical="center" wrapText="1"/>
    </xf>
    <xf numFmtId="3" fontId="8" fillId="0" borderId="98" xfId="0" applyNumberFormat="1" applyFont="1" applyBorder="1" applyAlignment="1" quotePrefix="1">
      <alignment horizontal="center" wrapText="1"/>
    </xf>
    <xf numFmtId="3" fontId="8" fillId="0" borderId="49" xfId="0" applyNumberFormat="1" applyFont="1" applyBorder="1" applyAlignment="1" quotePrefix="1">
      <alignment horizontal="center" wrapText="1"/>
    </xf>
    <xf numFmtId="0" fontId="8" fillId="0" borderId="108" xfId="0" applyFont="1" applyBorder="1" applyAlignment="1" quotePrefix="1">
      <alignment horizontal="center" vertical="center" wrapText="1"/>
    </xf>
    <xf numFmtId="3" fontId="8" fillId="0" borderId="98" xfId="0" applyNumberFormat="1" applyFont="1" applyBorder="1" applyAlignment="1" quotePrefix="1">
      <alignment horizontal="center" shrinkToFit="1"/>
    </xf>
    <xf numFmtId="3" fontId="16" fillId="0" borderId="49" xfId="0" applyNumberFormat="1" applyFont="1" applyBorder="1" applyAlignment="1" quotePrefix="1">
      <alignment horizontal="center" wrapText="1"/>
    </xf>
    <xf numFmtId="3" fontId="8" fillId="0" borderId="81" xfId="0" applyNumberFormat="1" applyFont="1" applyBorder="1" applyAlignment="1">
      <alignment horizontal="right" vertical="center"/>
    </xf>
    <xf numFmtId="3" fontId="8" fillId="0" borderId="110" xfId="0" applyNumberFormat="1" applyFont="1" applyBorder="1" applyAlignment="1" quotePrefix="1">
      <alignment horizontal="center"/>
    </xf>
    <xf numFmtId="3" fontId="8" fillId="0" borderId="48" xfId="0" applyNumberFormat="1" applyFont="1" applyBorder="1" applyAlignment="1" quotePrefix="1">
      <alignment horizontal="center" vertical="center" wrapText="1"/>
    </xf>
    <xf numFmtId="3" fontId="16" fillId="0" borderId="107" xfId="0" applyNumberFormat="1" applyFont="1" applyBorder="1" applyAlignment="1" quotePrefix="1">
      <alignment horizontal="center" vertical="center" wrapText="1"/>
    </xf>
    <xf numFmtId="3" fontId="16" fillId="0" borderId="81" xfId="0" applyNumberFormat="1" applyFont="1" applyBorder="1" applyAlignment="1" quotePrefix="1">
      <alignment horizontal="center" vertical="center" wrapText="1"/>
    </xf>
    <xf numFmtId="0" fontId="8" fillId="0" borderId="125" xfId="0" applyFont="1" applyBorder="1" applyAlignment="1" quotePrefix="1">
      <alignment horizontal="center"/>
    </xf>
    <xf numFmtId="3" fontId="8" fillId="0" borderId="126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/>
    </xf>
    <xf numFmtId="0" fontId="7" fillId="0" borderId="127" xfId="0" applyFont="1" applyBorder="1" applyAlignment="1">
      <alignment horizontal="left"/>
    </xf>
    <xf numFmtId="3" fontId="8" fillId="0" borderId="97" xfId="0" applyNumberFormat="1" applyFont="1" applyBorder="1" applyAlignment="1" quotePrefix="1">
      <alignment horizontal="center"/>
    </xf>
    <xf numFmtId="0" fontId="18" fillId="0" borderId="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8" fillId="0" borderId="86" xfId="0" applyFont="1" applyBorder="1" applyAlignment="1" quotePrefix="1">
      <alignment horizontal="center" vertical="center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0" borderId="81" xfId="0" applyNumberFormat="1" applyFont="1" applyBorder="1" applyAlignment="1" quotePrefix="1">
      <alignment horizontal="center" wrapText="1"/>
    </xf>
    <xf numFmtId="0" fontId="8" fillId="0" borderId="48" xfId="0" applyFont="1" applyBorder="1" applyAlignment="1" quotePrefix="1">
      <alignment horizontal="center" vertical="center"/>
    </xf>
    <xf numFmtId="0" fontId="8" fillId="0" borderId="49" xfId="0" applyFont="1" applyBorder="1" applyAlignment="1" quotePrefix="1">
      <alignment horizontal="center" vertical="center"/>
    </xf>
    <xf numFmtId="0" fontId="7" fillId="0" borderId="85" xfId="0" applyFont="1" applyBorder="1" applyAlignment="1">
      <alignment vertical="center"/>
    </xf>
    <xf numFmtId="0" fontId="7" fillId="0" borderId="118" xfId="0" applyFont="1" applyBorder="1" applyAlignment="1">
      <alignment horizontal="left" indent="1"/>
    </xf>
    <xf numFmtId="0" fontId="8" fillId="0" borderId="124" xfId="0" applyFont="1" applyBorder="1" applyAlignment="1" quotePrefix="1">
      <alignment horizontal="center"/>
    </xf>
    <xf numFmtId="3" fontId="8" fillId="0" borderId="124" xfId="0" applyNumberFormat="1" applyFont="1" applyBorder="1" applyAlignment="1">
      <alignment/>
    </xf>
    <xf numFmtId="3" fontId="8" fillId="0" borderId="49" xfId="0" applyNumberFormat="1" applyFont="1" applyBorder="1" applyAlignment="1">
      <alignment horizontal="right"/>
    </xf>
    <xf numFmtId="3" fontId="8" fillId="0" borderId="108" xfId="0" applyNumberFormat="1" applyFont="1" applyBorder="1" applyAlignment="1">
      <alignment horizontal="right"/>
    </xf>
    <xf numFmtId="3" fontId="16" fillId="0" borderId="49" xfId="0" applyNumberFormat="1" applyFont="1" applyBorder="1" applyAlignment="1" quotePrefix="1">
      <alignment horizontal="center" shrinkToFit="1"/>
    </xf>
    <xf numFmtId="0" fontId="7" fillId="0" borderId="11" xfId="0" applyFont="1" applyBorder="1" applyAlignment="1">
      <alignment horizontal="left" indent="1" shrinkToFit="1"/>
    </xf>
    <xf numFmtId="0" fontId="7" fillId="0" borderId="13" xfId="0" applyFont="1" applyBorder="1" applyAlignment="1">
      <alignment shrinkToFit="1"/>
    </xf>
    <xf numFmtId="0" fontId="28" fillId="0" borderId="13" xfId="0" applyFont="1" applyBorder="1" applyAlignment="1">
      <alignment horizontal="left" wrapText="1" indent="1"/>
    </xf>
    <xf numFmtId="0" fontId="16" fillId="0" borderId="81" xfId="0" applyFont="1" applyBorder="1" applyAlignment="1" quotePrefix="1">
      <alignment horizontal="center" shrinkToFit="1"/>
    </xf>
    <xf numFmtId="0" fontId="16" fillId="0" borderId="49" xfId="0" applyFont="1" applyBorder="1" applyAlignment="1" quotePrefix="1">
      <alignment horizontal="center" vertical="center" shrinkToFit="1"/>
    </xf>
    <xf numFmtId="3" fontId="8" fillId="0" borderId="81" xfId="0" applyNumberFormat="1" applyFont="1" applyBorder="1" applyAlignment="1" quotePrefix="1">
      <alignment horizontal="right" shrinkToFit="1"/>
    </xf>
    <xf numFmtId="3" fontId="8" fillId="0" borderId="49" xfId="0" applyNumberFormat="1" applyFont="1" applyBorder="1" applyAlignment="1" quotePrefix="1">
      <alignment horizontal="right" shrinkToFit="1"/>
    </xf>
    <xf numFmtId="3" fontId="8" fillId="0" borderId="49" xfId="0" applyNumberFormat="1" applyFont="1" applyBorder="1" applyAlignment="1" quotePrefix="1">
      <alignment horizontal="right" vertical="center" shrinkToFit="1"/>
    </xf>
    <xf numFmtId="3" fontId="8" fillId="0" borderId="124" xfId="0" applyNumberFormat="1" applyFont="1" applyBorder="1" applyAlignment="1" quotePrefix="1">
      <alignment horizontal="center" vertical="center"/>
    </xf>
    <xf numFmtId="0" fontId="15" fillId="0" borderId="17" xfId="0" applyFont="1" applyBorder="1" applyAlignment="1">
      <alignment horizontal="left" vertical="center" wrapText="1" indent="1"/>
    </xf>
    <xf numFmtId="3" fontId="8" fillId="0" borderId="109" xfId="0" applyNumberFormat="1" applyFont="1" applyBorder="1" applyAlignment="1" quotePrefix="1">
      <alignment horizontal="center"/>
    </xf>
    <xf numFmtId="3" fontId="8" fillId="0" borderId="16" xfId="0" applyNumberFormat="1" applyFont="1" applyBorder="1" applyAlignment="1">
      <alignment/>
    </xf>
    <xf numFmtId="3" fontId="8" fillId="0" borderId="10" xfId="0" applyNumberFormat="1" applyFont="1" applyBorder="1" applyAlignment="1" quotePrefix="1">
      <alignment horizontal="right" shrinkToFit="1"/>
    </xf>
    <xf numFmtId="3" fontId="8" fillId="0" borderId="16" xfId="0" applyNumberFormat="1" applyFont="1" applyBorder="1" applyAlignment="1" quotePrefix="1">
      <alignment horizontal="right" shrinkToFit="1"/>
    </xf>
    <xf numFmtId="0" fontId="8" fillId="0" borderId="12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7" fillId="0" borderId="129" xfId="0" applyFont="1" applyBorder="1" applyAlignment="1">
      <alignment/>
    </xf>
    <xf numFmtId="0" fontId="8" fillId="0" borderId="130" xfId="0" applyFont="1" applyBorder="1" applyAlignment="1" quotePrefix="1">
      <alignment horizontal="center"/>
    </xf>
    <xf numFmtId="3" fontId="8" fillId="0" borderId="130" xfId="0" applyNumberFormat="1" applyFont="1" applyBorder="1" applyAlignment="1">
      <alignment/>
    </xf>
    <xf numFmtId="3" fontId="8" fillId="0" borderId="131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15" xfId="23" applyFont="1" applyBorder="1" applyAlignment="1">
      <alignment wrapText="1"/>
      <protection/>
    </xf>
    <xf numFmtId="0" fontId="29" fillId="0" borderId="85" xfId="0" applyFont="1" applyBorder="1" applyAlignment="1">
      <alignment horizontal="center" vertical="center"/>
    </xf>
    <xf numFmtId="0" fontId="29" fillId="0" borderId="85" xfId="23" applyFont="1" applyBorder="1" applyAlignment="1">
      <alignment wrapText="1"/>
      <protection/>
    </xf>
    <xf numFmtId="0" fontId="29" fillId="0" borderId="9" xfId="0" applyFont="1" applyBorder="1" applyAlignment="1">
      <alignment horizontal="center" vertical="center"/>
    </xf>
    <xf numFmtId="3" fontId="14" fillId="0" borderId="82" xfId="23" applyNumberFormat="1" applyFont="1" applyBorder="1" applyAlignment="1">
      <alignment horizontal="right" vertical="center"/>
      <protection/>
    </xf>
    <xf numFmtId="0" fontId="29" fillId="0" borderId="9" xfId="23" applyFont="1" applyBorder="1" applyAlignment="1">
      <alignment vertical="center" wrapText="1"/>
      <protection/>
    </xf>
    <xf numFmtId="0" fontId="29" fillId="0" borderId="23" xfId="0" applyFont="1" applyBorder="1" applyAlignment="1">
      <alignment horizontal="center" vertical="center"/>
    </xf>
    <xf numFmtId="0" fontId="29" fillId="0" borderId="25" xfId="23" applyFont="1" applyBorder="1" applyAlignment="1">
      <alignment vertical="center" wrapText="1"/>
      <protection/>
    </xf>
    <xf numFmtId="0" fontId="29" fillId="0" borderId="11" xfId="0" applyFont="1" applyBorder="1" applyAlignment="1">
      <alignment horizontal="center" vertical="center"/>
    </xf>
    <xf numFmtId="0" fontId="29" fillId="0" borderId="13" xfId="23" applyFont="1" applyBorder="1" applyAlignment="1">
      <alignment vertical="center" wrapText="1"/>
      <protection/>
    </xf>
    <xf numFmtId="0" fontId="29" fillId="0" borderId="11" xfId="23" applyFont="1" applyBorder="1" applyAlignment="1">
      <alignment vertical="center" wrapText="1"/>
      <protection/>
    </xf>
    <xf numFmtId="0" fontId="30" fillId="0" borderId="11" xfId="23" applyFont="1" applyBorder="1" applyAlignment="1">
      <alignment vertical="center" wrapText="1"/>
      <protection/>
    </xf>
    <xf numFmtId="0" fontId="24" fillId="0" borderId="17" xfId="23" applyFont="1" applyBorder="1" applyAlignment="1">
      <alignment vertical="center"/>
      <protection/>
    </xf>
    <xf numFmtId="0" fontId="7" fillId="0" borderId="117" xfId="0" applyFont="1" applyBorder="1" applyAlignment="1">
      <alignment vertical="center" shrinkToFit="1"/>
    </xf>
    <xf numFmtId="0" fontId="15" fillId="0" borderId="17" xfId="0" applyFont="1" applyBorder="1" applyAlignment="1">
      <alignment horizontal="left" vertical="center" shrinkToFit="1"/>
    </xf>
    <xf numFmtId="3" fontId="8" fillId="0" borderId="119" xfId="0" applyNumberFormat="1" applyFont="1" applyBorder="1" applyAlignment="1">
      <alignment/>
    </xf>
    <xf numFmtId="3" fontId="12" fillId="0" borderId="20" xfId="0" applyNumberFormat="1" applyFont="1" applyBorder="1" applyAlignment="1">
      <alignment horizontal="right" vertical="center"/>
    </xf>
    <xf numFmtId="3" fontId="18" fillId="0" borderId="20" xfId="23" applyNumberFormat="1" applyFont="1" applyBorder="1" applyAlignment="1">
      <alignment horizontal="right" vertical="center"/>
      <protection/>
    </xf>
    <xf numFmtId="0" fontId="16" fillId="0" borderId="49" xfId="0" applyFont="1" applyBorder="1" applyAlignment="1" quotePrefix="1">
      <alignment horizontal="center" vertical="center" wrapText="1"/>
    </xf>
    <xf numFmtId="3" fontId="16" fillId="0" borderId="49" xfId="0" applyNumberFormat="1" applyFont="1" applyBorder="1" applyAlignment="1" quotePrefix="1">
      <alignment horizontal="center" vertical="center" wrapText="1"/>
    </xf>
    <xf numFmtId="0" fontId="16" fillId="0" borderId="110" xfId="0" applyFont="1" applyBorder="1" applyAlignment="1" quotePrefix="1">
      <alignment horizontal="center" vertical="center" wrapText="1"/>
    </xf>
    <xf numFmtId="3" fontId="16" fillId="0" borderId="110" xfId="0" applyNumberFormat="1" applyFont="1" applyBorder="1" applyAlignment="1" quotePrefix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/>
    </xf>
    <xf numFmtId="3" fontId="24" fillId="0" borderId="17" xfId="0" applyNumberFormat="1" applyFont="1" applyBorder="1" applyAlignment="1">
      <alignment vertical="center"/>
    </xf>
    <xf numFmtId="3" fontId="24" fillId="0" borderId="17" xfId="0" applyNumberFormat="1" applyFont="1" applyBorder="1" applyAlignment="1" quotePrefix="1">
      <alignment horizontal="center" vertical="center"/>
    </xf>
    <xf numFmtId="0" fontId="14" fillId="0" borderId="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 quotePrefix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top" wrapText="1"/>
    </xf>
    <xf numFmtId="3" fontId="14" fillId="0" borderId="92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36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vertical="center"/>
    </xf>
    <xf numFmtId="3" fontId="14" fillId="0" borderId="36" xfId="0" applyNumberFormat="1" applyFont="1" applyBorder="1" applyAlignment="1" quotePrefix="1">
      <alignment horizontal="center" vertical="center"/>
    </xf>
    <xf numFmtId="3" fontId="14" fillId="0" borderId="83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3" fontId="14" fillId="0" borderId="23" xfId="0" applyNumberFormat="1" applyFont="1" applyBorder="1" applyAlignment="1">
      <alignment vertical="center"/>
    </xf>
    <xf numFmtId="3" fontId="14" fillId="0" borderId="23" xfId="0" applyNumberFormat="1" applyFont="1" applyBorder="1" applyAlignment="1" quotePrefix="1">
      <alignment horizontal="center" vertical="center"/>
    </xf>
    <xf numFmtId="3" fontId="14" fillId="0" borderId="63" xfId="0" applyNumberFormat="1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center" vertical="center"/>
    </xf>
    <xf numFmtId="3" fontId="14" fillId="0" borderId="53" xfId="0" applyNumberFormat="1" applyFont="1" applyBorder="1" applyAlignment="1">
      <alignment vertical="center"/>
    </xf>
    <xf numFmtId="3" fontId="14" fillId="0" borderId="63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 horizontal="center"/>
    </xf>
    <xf numFmtId="0" fontId="14" fillId="0" borderId="15" xfId="0" applyFont="1" applyBorder="1" applyAlignment="1">
      <alignment vertical="top"/>
    </xf>
    <xf numFmtId="0" fontId="0" fillId="0" borderId="0" xfId="0" applyBorder="1" applyAlignment="1">
      <alignment/>
    </xf>
    <xf numFmtId="3" fontId="1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6" xfId="0" applyNumberFormat="1" applyFont="1" applyBorder="1" applyAlignment="1">
      <alignment horizontal="center"/>
    </xf>
    <xf numFmtId="0" fontId="14" fillId="0" borderId="132" xfId="0" applyFont="1" applyBorder="1" applyAlignment="1">
      <alignment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0" fontId="33" fillId="0" borderId="15" xfId="0" applyFont="1" applyBorder="1" applyAlignment="1">
      <alignment/>
    </xf>
    <xf numFmtId="3" fontId="24" fillId="0" borderId="25" xfId="0" applyNumberFormat="1" applyFont="1" applyBorder="1" applyAlignment="1">
      <alignment vertical="center"/>
    </xf>
    <xf numFmtId="3" fontId="24" fillId="0" borderId="58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8" fillId="0" borderId="30" xfId="20" applyFont="1" applyBorder="1" applyAlignment="1">
      <alignment horizontal="center"/>
      <protection/>
    </xf>
    <xf numFmtId="0" fontId="8" fillId="0" borderId="32" xfId="20" applyFont="1" applyBorder="1" applyAlignment="1">
      <alignment horizontal="center" vertical="center"/>
      <protection/>
    </xf>
    <xf numFmtId="0" fontId="8" fillId="0" borderId="30" xfId="20" applyFont="1" applyBorder="1" applyAlignment="1">
      <alignment horizontal="center" vertical="center"/>
      <protection/>
    </xf>
    <xf numFmtId="0" fontId="8" fillId="0" borderId="29" xfId="20" applyFont="1" applyBorder="1" applyAlignment="1">
      <alignment horizontal="center"/>
      <protection/>
    </xf>
    <xf numFmtId="0" fontId="8" fillId="0" borderId="19" xfId="20" applyFont="1" applyBorder="1" applyAlignment="1">
      <alignment horizontal="center" vertical="center"/>
      <protection/>
    </xf>
    <xf numFmtId="0" fontId="5" fillId="0" borderId="9" xfId="0" applyFont="1" applyBorder="1" applyAlignment="1">
      <alignment vertical="center"/>
    </xf>
    <xf numFmtId="3" fontId="8" fillId="0" borderId="60" xfId="20" applyNumberFormat="1" applyFont="1" applyBorder="1" applyAlignment="1">
      <alignment horizontal="right" vertical="center"/>
      <protection/>
    </xf>
    <xf numFmtId="0" fontId="8" fillId="0" borderId="85" xfId="20" applyFont="1" applyBorder="1" applyAlignment="1">
      <alignment vertical="center" wrapText="1"/>
      <protection/>
    </xf>
    <xf numFmtId="0" fontId="8" fillId="0" borderId="15" xfId="20" applyFont="1" applyBorder="1" applyAlignment="1">
      <alignment vertical="center" wrapText="1"/>
      <protection/>
    </xf>
    <xf numFmtId="0" fontId="5" fillId="0" borderId="1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3" xfId="0" applyBorder="1" applyAlignment="1">
      <alignment/>
    </xf>
    <xf numFmtId="0" fontId="12" fillId="0" borderId="18" xfId="19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3" fillId="0" borderId="44" xfId="0" applyFont="1" applyBorder="1" applyAlignment="1">
      <alignment horizontal="center"/>
    </xf>
    <xf numFmtId="169" fontId="8" fillId="0" borderId="30" xfId="20" applyNumberFormat="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34" fillId="0" borderId="44" xfId="0" applyFont="1" applyBorder="1" applyAlignment="1">
      <alignment/>
    </xf>
    <xf numFmtId="3" fontId="12" fillId="0" borderId="52" xfId="20" applyNumberFormat="1" applyFont="1" applyBorder="1" applyAlignment="1">
      <alignment horizontal="right" vertical="center"/>
      <protection/>
    </xf>
    <xf numFmtId="3" fontId="8" fillId="0" borderId="60" xfId="20" applyNumberFormat="1" applyFont="1" applyBorder="1">
      <alignment horizontal="right" vertical="center"/>
      <protection/>
    </xf>
    <xf numFmtId="0" fontId="5" fillId="0" borderId="133" xfId="0" applyFont="1" applyBorder="1" applyAlignment="1">
      <alignment/>
    </xf>
    <xf numFmtId="0" fontId="5" fillId="0" borderId="85" xfId="0" applyFont="1" applyBorder="1" applyAlignment="1">
      <alignment/>
    </xf>
    <xf numFmtId="0" fontId="0" fillId="0" borderId="132" xfId="0" applyBorder="1" applyAlignment="1">
      <alignment/>
    </xf>
    <xf numFmtId="0" fontId="0" fillId="0" borderId="11" xfId="0" applyBorder="1" applyAlignment="1">
      <alignment/>
    </xf>
    <xf numFmtId="0" fontId="8" fillId="0" borderId="85" xfId="20" applyFont="1" applyBorder="1">
      <alignment vertical="center"/>
      <protection/>
    </xf>
    <xf numFmtId="0" fontId="8" fillId="0" borderId="15" xfId="20" applyFont="1" applyBorder="1" applyAlignment="1">
      <alignment vertical="center"/>
      <protection/>
    </xf>
    <xf numFmtId="0" fontId="16" fillId="0" borderId="15" xfId="20" applyFont="1" applyBorder="1" applyAlignment="1">
      <alignment vertical="center"/>
      <protection/>
    </xf>
    <xf numFmtId="0" fontId="16" fillId="0" borderId="13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18" fillId="0" borderId="52" xfId="20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0" borderId="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/>
    </xf>
    <xf numFmtId="169" fontId="12" fillId="0" borderId="84" xfId="20" applyNumberFormat="1" applyFont="1" applyBorder="1" applyAlignment="1">
      <alignment horizontal="center" vertical="center"/>
      <protection/>
    </xf>
    <xf numFmtId="0" fontId="34" fillId="0" borderId="17" xfId="0" applyFont="1" applyBorder="1" applyAlignment="1">
      <alignment horizontal="right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30" xfId="20" applyFont="1" applyBorder="1" applyAlignment="1">
      <alignment horizontal="right" vertical="center"/>
      <protection/>
    </xf>
    <xf numFmtId="0" fontId="8" fillId="0" borderId="27" xfId="20" applyFont="1" applyBorder="1" applyAlignment="1">
      <alignment horizontal="right" vertical="center"/>
      <protection/>
    </xf>
    <xf numFmtId="0" fontId="8" fillId="0" borderId="85" xfId="20" applyFont="1" applyBorder="1" applyAlignment="1">
      <alignment horizontal="right" vertical="center"/>
      <protection/>
    </xf>
    <xf numFmtId="0" fontId="8" fillId="0" borderId="9" xfId="20" applyFont="1" applyBorder="1" applyAlignment="1">
      <alignment horizontal="right" vertical="center"/>
      <protection/>
    </xf>
    <xf numFmtId="0" fontId="8" fillId="0" borderId="9" xfId="20" applyFont="1" applyBorder="1" applyAlignment="1">
      <alignment vertical="center" wrapText="1"/>
      <protection/>
    </xf>
    <xf numFmtId="0" fontId="39" fillId="0" borderId="4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18" fillId="0" borderId="18" xfId="19" applyFont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16" fillId="0" borderId="15" xfId="20" applyFont="1" applyBorder="1" applyAlignment="1">
      <alignment vertical="center" wrapText="1"/>
      <protection/>
    </xf>
    <xf numFmtId="0" fontId="14" fillId="0" borderId="134" xfId="0" applyFont="1" applyBorder="1" applyAlignment="1">
      <alignment vertical="center" wrapText="1"/>
    </xf>
    <xf numFmtId="3" fontId="12" fillId="0" borderId="84" xfId="0" applyNumberFormat="1" applyFont="1" applyBorder="1" applyAlignment="1" quotePrefix="1">
      <alignment horizontal="right" vertical="center"/>
    </xf>
    <xf numFmtId="3" fontId="8" fillId="0" borderId="49" xfId="0" applyNumberFormat="1" applyFont="1" applyBorder="1" applyAlignment="1" quotePrefix="1">
      <alignment horizontal="right" vertical="center"/>
    </xf>
    <xf numFmtId="0" fontId="7" fillId="0" borderId="70" xfId="0" applyFont="1" applyBorder="1" applyAlignment="1">
      <alignment vertical="center" wrapText="1"/>
    </xf>
    <xf numFmtId="3" fontId="8" fillId="0" borderId="108" xfId="0" applyNumberFormat="1" applyFont="1" applyBorder="1" applyAlignment="1" quotePrefix="1">
      <alignment horizontal="right" vertical="center"/>
    </xf>
    <xf numFmtId="0" fontId="7" fillId="0" borderId="15" xfId="0" applyFont="1" applyBorder="1" applyAlignment="1">
      <alignment wrapText="1"/>
    </xf>
    <xf numFmtId="3" fontId="8" fillId="0" borderId="49" xfId="0" applyNumberFormat="1" applyFont="1" applyBorder="1" applyAlignment="1">
      <alignment horizontal="center" wrapText="1"/>
    </xf>
    <xf numFmtId="0" fontId="12" fillId="0" borderId="73" xfId="0" applyFont="1" applyBorder="1" applyAlignment="1">
      <alignment horizontal="center" vertical="center" wrapText="1"/>
    </xf>
    <xf numFmtId="3" fontId="8" fillId="0" borderId="122" xfId="0" applyNumberFormat="1" applyFont="1" applyBorder="1" applyAlignment="1" quotePrefix="1">
      <alignment horizontal="right" vertical="center"/>
    </xf>
    <xf numFmtId="3" fontId="8" fillId="0" borderId="123" xfId="0" applyNumberFormat="1" applyFont="1" applyBorder="1" applyAlignment="1" quotePrefix="1">
      <alignment horizontal="right"/>
    </xf>
    <xf numFmtId="3" fontId="12" fillId="0" borderId="52" xfId="0" applyNumberFormat="1" applyFont="1" applyBorder="1" applyAlignment="1">
      <alignment vertical="center"/>
    </xf>
    <xf numFmtId="3" fontId="8" fillId="0" borderId="48" xfId="0" applyNumberFormat="1" applyFont="1" applyBorder="1" applyAlignment="1" quotePrefix="1">
      <alignment horizontal="right" vertical="center" shrinkToFit="1"/>
    </xf>
    <xf numFmtId="3" fontId="8" fillId="0" borderId="33" xfId="0" applyNumberFormat="1" applyFont="1" applyBorder="1" applyAlignment="1" quotePrefix="1">
      <alignment horizontal="right"/>
    </xf>
    <xf numFmtId="3" fontId="8" fillId="0" borderId="119" xfId="0" applyNumberFormat="1" applyFont="1" applyBorder="1" applyAlignment="1" quotePrefix="1">
      <alignment horizontal="right" vertical="center"/>
    </xf>
    <xf numFmtId="3" fontId="12" fillId="0" borderId="84" xfId="0" applyNumberFormat="1" applyFont="1" applyBorder="1" applyAlignment="1" quotePrefix="1">
      <alignment horizontal="right" vertical="center" wrapText="1"/>
    </xf>
    <xf numFmtId="3" fontId="8" fillId="0" borderId="86" xfId="0" applyNumberFormat="1" applyFont="1" applyBorder="1" applyAlignment="1" quotePrefix="1">
      <alignment horizontal="right" vertical="center"/>
    </xf>
    <xf numFmtId="0" fontId="8" fillId="0" borderId="33" xfId="0" applyFont="1" applyBorder="1" applyAlignment="1" quotePrefix="1">
      <alignment horizontal="center" shrinkToFit="1"/>
    </xf>
    <xf numFmtId="3" fontId="8" fillId="0" borderId="33" xfId="0" applyNumberFormat="1" applyFont="1" applyBorder="1" applyAlignment="1">
      <alignment shrinkToFit="1"/>
    </xf>
    <xf numFmtId="3" fontId="12" fillId="0" borderId="20" xfId="0" applyNumberFormat="1" applyFont="1" applyBorder="1" applyAlignment="1" quotePrefix="1">
      <alignment horizontal="right" vertical="center"/>
    </xf>
    <xf numFmtId="3" fontId="12" fillId="0" borderId="52" xfId="0" applyNumberFormat="1" applyFont="1" applyBorder="1" applyAlignment="1">
      <alignment vertical="center" wrapText="1"/>
    </xf>
    <xf numFmtId="0" fontId="7" fillId="0" borderId="92" xfId="0" applyFont="1" applyBorder="1" applyAlignment="1">
      <alignment horizontal="left" indent="1"/>
    </xf>
    <xf numFmtId="0" fontId="8" fillId="0" borderId="81" xfId="0" applyFont="1" applyBorder="1" applyAlignment="1" quotePrefix="1">
      <alignment horizontal="center" vertical="center" wrapText="1"/>
    </xf>
    <xf numFmtId="3" fontId="8" fillId="0" borderId="81" xfId="0" applyNumberFormat="1" applyFont="1" applyBorder="1" applyAlignment="1" quotePrefix="1">
      <alignment horizontal="center" vertical="center" wrapText="1"/>
    </xf>
    <xf numFmtId="3" fontId="8" fillId="0" borderId="82" xfId="0" applyNumberFormat="1" applyFont="1" applyBorder="1" applyAlignment="1" quotePrefix="1">
      <alignment horizontal="right" vertical="center"/>
    </xf>
    <xf numFmtId="3" fontId="14" fillId="0" borderId="49" xfId="18" applyNumberFormat="1" applyFont="1" applyBorder="1" applyAlignment="1">
      <alignment horizontal="right" vertical="center"/>
      <protection/>
    </xf>
    <xf numFmtId="0" fontId="14" fillId="0" borderId="25" xfId="23" applyFont="1" applyBorder="1" applyAlignment="1">
      <alignment horizontal="left" wrapText="1" indent="1"/>
      <protection/>
    </xf>
    <xf numFmtId="3" fontId="14" fillId="0" borderId="15" xfId="18" applyNumberFormat="1" applyFont="1" applyBorder="1" applyAlignment="1">
      <alignment horizontal="right" vertical="center"/>
      <protection/>
    </xf>
    <xf numFmtId="0" fontId="14" fillId="0" borderId="9" xfId="23" applyFont="1" applyBorder="1" applyAlignment="1">
      <alignment wrapText="1"/>
      <protection/>
    </xf>
    <xf numFmtId="3" fontId="14" fillId="0" borderId="81" xfId="18" applyNumberFormat="1" applyFont="1" applyBorder="1" applyAlignment="1">
      <alignment horizontal="right" vertical="center"/>
      <protection/>
    </xf>
    <xf numFmtId="3" fontId="29" fillId="0" borderId="15" xfId="0" applyNumberFormat="1" applyFont="1" applyBorder="1" applyAlignment="1">
      <alignment horizontal="right" vertical="center"/>
    </xf>
    <xf numFmtId="0" fontId="14" fillId="0" borderId="9" xfId="23" applyFont="1" applyBorder="1" applyAlignment="1">
      <alignment horizontal="center"/>
      <protection/>
    </xf>
    <xf numFmtId="3" fontId="14" fillId="0" borderId="9" xfId="23" applyNumberFormat="1" applyFont="1" applyBorder="1" applyAlignment="1">
      <alignment horizontal="right" vertical="center"/>
      <protection/>
    </xf>
    <xf numFmtId="3" fontId="0" fillId="0" borderId="13" xfId="0" applyNumberForma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/>
    </xf>
    <xf numFmtId="0" fontId="7" fillId="0" borderId="90" xfId="0" applyFont="1" applyBorder="1" applyAlignment="1">
      <alignment wrapText="1"/>
    </xf>
    <xf numFmtId="0" fontId="12" fillId="0" borderId="34" xfId="0" applyFont="1" applyBorder="1" applyAlignment="1">
      <alignment horizontal="center" vertical="center" wrapText="1"/>
    </xf>
    <xf numFmtId="3" fontId="8" fillId="0" borderId="110" xfId="0" applyNumberFormat="1" applyFont="1" applyBorder="1" applyAlignment="1">
      <alignment vertical="center"/>
    </xf>
    <xf numFmtId="0" fontId="14" fillId="0" borderId="10" xfId="0" applyFont="1" applyBorder="1" applyAlignment="1">
      <alignment wrapText="1"/>
    </xf>
    <xf numFmtId="0" fontId="14" fillId="0" borderId="11" xfId="23" applyFont="1" applyBorder="1" applyAlignment="1">
      <alignment vertical="center"/>
      <protection/>
    </xf>
    <xf numFmtId="3" fontId="16" fillId="0" borderId="9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90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92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8" fillId="0" borderId="9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5" fillId="0" borderId="106" xfId="0" applyNumberFormat="1" applyFont="1" applyBorder="1" applyAlignment="1">
      <alignment horizontal="right" vertical="center"/>
    </xf>
    <xf numFmtId="3" fontId="5" fillId="0" borderId="111" xfId="0" applyNumberFormat="1" applyFont="1" applyBorder="1" applyAlignment="1">
      <alignment horizontal="right" vertical="center"/>
    </xf>
    <xf numFmtId="0" fontId="16" fillId="0" borderId="15" xfId="0" applyFont="1" applyBorder="1" applyAlignment="1" quotePrefix="1">
      <alignment horizontal="center" vertical="center"/>
    </xf>
    <xf numFmtId="3" fontId="16" fillId="0" borderId="15" xfId="0" applyNumberFormat="1" applyFont="1" applyBorder="1" applyAlignment="1" quotePrefix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0" fontId="16" fillId="0" borderId="92" xfId="0" applyFont="1" applyBorder="1" applyAlignment="1" quotePrefix="1">
      <alignment horizontal="center" vertical="center"/>
    </xf>
    <xf numFmtId="3" fontId="16" fillId="0" borderId="92" xfId="0" applyNumberFormat="1" applyFont="1" applyBorder="1" applyAlignment="1" quotePrefix="1">
      <alignment horizontal="center" vertical="center"/>
    </xf>
    <xf numFmtId="3" fontId="5" fillId="0" borderId="106" xfId="0" applyNumberFormat="1" applyFont="1" applyBorder="1" applyAlignment="1" quotePrefix="1">
      <alignment horizontal="right" vertical="center"/>
    </xf>
    <xf numFmtId="3" fontId="5" fillId="0" borderId="88" xfId="0" applyNumberFormat="1" applyFont="1" applyBorder="1" applyAlignment="1">
      <alignment horizontal="right" vertical="center"/>
    </xf>
    <xf numFmtId="3" fontId="5" fillId="0" borderId="87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8" fillId="0" borderId="15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3" fontId="8" fillId="0" borderId="92" xfId="0" applyNumberFormat="1" applyFont="1" applyBorder="1" applyAlignment="1" quotePrefix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9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5" fillId="0" borderId="106" xfId="0" applyNumberFormat="1" applyFont="1" applyBorder="1" applyAlignment="1">
      <alignment vertical="center"/>
    </xf>
    <xf numFmtId="3" fontId="5" fillId="0" borderId="111" xfId="0" applyNumberFormat="1" applyFont="1" applyBorder="1" applyAlignment="1">
      <alignment vertical="center"/>
    </xf>
    <xf numFmtId="3" fontId="8" fillId="0" borderId="36" xfId="0" applyNumberFormat="1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3" fontId="5" fillId="0" borderId="89" xfId="0" applyNumberFormat="1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90" xfId="0" applyBorder="1" applyAlignment="1">
      <alignment horizontal="center"/>
    </xf>
    <xf numFmtId="0" fontId="0" fillId="0" borderId="90" xfId="0" applyBorder="1" applyAlignment="1">
      <alignment horizontal="center" vertical="center"/>
    </xf>
    <xf numFmtId="3" fontId="8" fillId="0" borderId="36" xfId="0" applyNumberFormat="1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90" xfId="0" applyBorder="1" applyAlignment="1">
      <alignment horizontal="center" wrapText="1"/>
    </xf>
    <xf numFmtId="0" fontId="0" fillId="0" borderId="15" xfId="0" applyBorder="1" applyAlignment="1">
      <alignment horizontal="center"/>
    </xf>
    <xf numFmtId="3" fontId="8" fillId="0" borderId="92" xfId="0" applyNumberFormat="1" applyFont="1" applyBorder="1" applyAlignment="1">
      <alignment vertical="center" wrapText="1"/>
    </xf>
    <xf numFmtId="0" fontId="0" fillId="0" borderId="90" xfId="0" applyBorder="1" applyAlignment="1">
      <alignment/>
    </xf>
    <xf numFmtId="3" fontId="8" fillId="0" borderId="92" xfId="0" applyNumberFormat="1" applyFont="1" applyBorder="1" applyAlignment="1" quotePrefix="1">
      <alignment horizontal="center" vertical="center" wrapText="1"/>
    </xf>
    <xf numFmtId="3" fontId="5" fillId="0" borderId="88" xfId="0" applyNumberFormat="1" applyFont="1" applyBorder="1" applyAlignment="1">
      <alignment vertical="center"/>
    </xf>
    <xf numFmtId="3" fontId="5" fillId="0" borderId="89" xfId="0" applyNumberFormat="1" applyFont="1" applyBorder="1" applyAlignment="1">
      <alignment vertical="center" wrapText="1"/>
    </xf>
    <xf numFmtId="3" fontId="5" fillId="0" borderId="87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6" fillId="0" borderId="90" xfId="0" applyFont="1" applyBorder="1" applyAlignment="1">
      <alignment horizontal="center" vertical="center"/>
    </xf>
    <xf numFmtId="3" fontId="16" fillId="0" borderId="90" xfId="0" applyNumberFormat="1" applyFont="1" applyBorder="1" applyAlignment="1">
      <alignment horizontal="center" vertical="center"/>
    </xf>
    <xf numFmtId="0" fontId="16" fillId="0" borderId="92" xfId="0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3" fontId="16" fillId="0" borderId="92" xfId="0" applyNumberFormat="1" applyFont="1" applyBorder="1" applyAlignment="1" quotePrefix="1">
      <alignment horizontal="center" vertical="center" wrapText="1"/>
    </xf>
    <xf numFmtId="3" fontId="0" fillId="0" borderId="90" xfId="0" applyNumberFormat="1" applyBorder="1" applyAlignment="1">
      <alignment horizontal="center" vertical="center" wrapText="1"/>
    </xf>
    <xf numFmtId="0" fontId="16" fillId="0" borderId="92" xfId="0" applyFont="1" applyBorder="1" applyAlignment="1" quotePrefix="1">
      <alignment horizontal="center" vertical="center" wrapText="1" shrinkToFit="1"/>
    </xf>
    <xf numFmtId="0" fontId="0" fillId="0" borderId="90" xfId="0" applyBorder="1" applyAlignment="1">
      <alignment horizontal="center" vertical="center" wrapText="1" shrinkToFit="1"/>
    </xf>
    <xf numFmtId="3" fontId="16" fillId="0" borderId="92" xfId="0" applyNumberFormat="1" applyFont="1" applyBorder="1" applyAlignment="1" quotePrefix="1">
      <alignment horizontal="center" vertical="center" wrapText="1" shrinkToFit="1"/>
    </xf>
    <xf numFmtId="3" fontId="0" fillId="0" borderId="90" xfId="0" applyNumberFormat="1" applyBorder="1" applyAlignment="1">
      <alignment horizontal="center" vertical="center" wrapText="1" shrinkToFit="1"/>
    </xf>
    <xf numFmtId="0" fontId="9" fillId="0" borderId="84" xfId="23" applyFont="1" applyBorder="1" applyAlignment="1">
      <alignment horizontal="center" vertical="center"/>
      <protection/>
    </xf>
    <xf numFmtId="0" fontId="9" fillId="0" borderId="18" xfId="23" applyFont="1" applyBorder="1" applyAlignment="1">
      <alignment horizontal="center" vertical="center"/>
      <protection/>
    </xf>
    <xf numFmtId="0" fontId="8" fillId="0" borderId="81" xfId="23" applyFont="1" applyBorder="1" applyAlignment="1">
      <alignment horizontal="left" vertical="center" wrapText="1"/>
      <protection/>
    </xf>
    <xf numFmtId="0" fontId="8" fillId="0" borderId="19" xfId="23" applyFont="1" applyBorder="1" applyAlignment="1">
      <alignment horizontal="left" vertical="center" wrapText="1"/>
      <protection/>
    </xf>
    <xf numFmtId="0" fontId="8" fillId="0" borderId="86" xfId="23" applyFont="1" applyBorder="1" applyAlignment="1">
      <alignment horizontal="left" vertical="center" wrapText="1"/>
      <protection/>
    </xf>
    <xf numFmtId="0" fontId="14" fillId="0" borderId="2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3" fontId="14" fillId="0" borderId="48" xfId="23" applyNumberFormat="1" applyFont="1" applyBorder="1" applyAlignment="1">
      <alignment horizontal="right" vertical="center"/>
      <protection/>
    </xf>
    <xf numFmtId="0" fontId="0" fillId="0" borderId="49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3" fontId="14" fillId="0" borderId="15" xfId="23" applyNumberFormat="1" applyFon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3" fontId="14" fillId="0" borderId="11" xfId="23" applyNumberFormat="1" applyFont="1" applyBorder="1" applyAlignment="1">
      <alignment horizontal="right" vertical="center"/>
      <protection/>
    </xf>
    <xf numFmtId="3" fontId="14" fillId="0" borderId="13" xfId="23" applyNumberFormat="1" applyFont="1" applyBorder="1" applyAlignment="1">
      <alignment horizontal="right" vertical="center"/>
      <protection/>
    </xf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23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3" fontId="14" fillId="0" borderId="49" xfId="23" applyNumberFormat="1" applyFont="1" applyBorder="1" applyAlignment="1">
      <alignment horizontal="right" vertical="center"/>
      <protection/>
    </xf>
    <xf numFmtId="0" fontId="14" fillId="0" borderId="11" xfId="23" applyFont="1" applyBorder="1" applyAlignment="1">
      <alignment wrapText="1"/>
      <protection/>
    </xf>
    <xf numFmtId="0" fontId="0" fillId="0" borderId="13" xfId="0" applyBorder="1" applyAlignment="1">
      <alignment/>
    </xf>
    <xf numFmtId="0" fontId="13" fillId="0" borderId="0" xfId="23" applyFont="1" applyBorder="1" applyAlignment="1">
      <alignment horizontal="right"/>
      <protection/>
    </xf>
    <xf numFmtId="0" fontId="0" fillId="0" borderId="0" xfId="0" applyAlignment="1">
      <alignment/>
    </xf>
    <xf numFmtId="0" fontId="15" fillId="0" borderId="0" xfId="23" applyFont="1" applyBorder="1" applyAlignment="1" quotePrefix="1">
      <alignment horizontal="center"/>
      <protection/>
    </xf>
    <xf numFmtId="0" fontId="26" fillId="0" borderId="0" xfId="0" applyFont="1" applyAlignment="1">
      <alignment/>
    </xf>
    <xf numFmtId="0" fontId="13" fillId="0" borderId="0" xfId="23" applyFont="1" applyBorder="1" applyAlignment="1">
      <alignment horizontal="center"/>
      <protection/>
    </xf>
    <xf numFmtId="0" fontId="1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3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 wrapText="1"/>
    </xf>
    <xf numFmtId="0" fontId="24" fillId="0" borderId="1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left" vertical="center"/>
    </xf>
    <xf numFmtId="0" fontId="24" fillId="0" borderId="137" xfId="0" applyFont="1" applyBorder="1" applyAlignment="1">
      <alignment horizontal="left" vertical="center"/>
    </xf>
    <xf numFmtId="0" fontId="14" fillId="0" borderId="3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4" fillId="0" borderId="3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4" fillId="0" borderId="4" xfId="0" applyFont="1" applyBorder="1" applyAlignment="1">
      <alignment/>
    </xf>
    <xf numFmtId="0" fontId="14" fillId="0" borderId="6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9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4" fillId="0" borderId="84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shrinkToFit="1"/>
    </xf>
    <xf numFmtId="0" fontId="14" fillId="0" borderId="36" xfId="0" applyFont="1" applyBorder="1" applyAlignment="1">
      <alignment/>
    </xf>
    <xf numFmtId="0" fontId="14" fillId="0" borderId="80" xfId="0" applyFont="1" applyBorder="1" applyAlignment="1">
      <alignment vertical="top" wrapText="1"/>
    </xf>
    <xf numFmtId="0" fontId="24" fillId="0" borderId="84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5" fillId="0" borderId="138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2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top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24" fillId="0" borderId="139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2" fillId="0" borderId="0" xfId="25" applyFont="1" applyAlignment="1">
      <alignment horizontal="center" vertical="center"/>
      <protection/>
    </xf>
    <xf numFmtId="0" fontId="14" fillId="0" borderId="0" xfId="0" applyFont="1" applyAlignment="1">
      <alignment horizontal="right"/>
    </xf>
    <xf numFmtId="0" fontId="9" fillId="0" borderId="0" xfId="25" applyFont="1" applyAlignment="1">
      <alignment horizontal="center" vertical="center"/>
      <protection/>
    </xf>
    <xf numFmtId="0" fontId="15" fillId="0" borderId="140" xfId="21" applyFont="1" applyBorder="1" applyAlignment="1">
      <alignment horizontal="center" vertical="center"/>
      <protection/>
    </xf>
    <xf numFmtId="0" fontId="14" fillId="0" borderId="141" xfId="0" applyFont="1" applyBorder="1" applyAlignment="1">
      <alignment horizontal="center" vertical="center"/>
    </xf>
    <xf numFmtId="0" fontId="8" fillId="0" borderId="81" xfId="21" applyFont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8" fillId="0" borderId="33" xfId="21" applyFont="1" applyBorder="1" applyAlignment="1">
      <alignment horizontal="center" vertical="center"/>
      <protection/>
    </xf>
    <xf numFmtId="0" fontId="14" fillId="0" borderId="32" xfId="0" applyFont="1" applyBorder="1" applyAlignment="1">
      <alignment horizontal="center" vertical="center"/>
    </xf>
    <xf numFmtId="0" fontId="15" fillId="0" borderId="84" xfId="21" applyFont="1" applyBorder="1" applyAlignment="1">
      <alignment horizontal="center" vertical="center"/>
      <protection/>
    </xf>
    <xf numFmtId="0" fontId="14" fillId="0" borderId="18" xfId="0" applyFont="1" applyBorder="1" applyAlignment="1">
      <alignment horizontal="center" vertical="center"/>
    </xf>
    <xf numFmtId="0" fontId="10" fillId="0" borderId="0" xfId="20" applyFont="1" applyAlignment="1">
      <alignment horizontal="center" wrapText="1"/>
      <protection/>
    </xf>
    <xf numFmtId="0" fontId="15" fillId="0" borderId="0" xfId="0" applyFont="1" applyAlignment="1">
      <alignment horizontal="center" wrapText="1"/>
    </xf>
    <xf numFmtId="0" fontId="36" fillId="0" borderId="81" xfId="0" applyFont="1" applyBorder="1" applyAlignment="1">
      <alignment horizontal="center" vertical="center"/>
    </xf>
    <xf numFmtId="0" fontId="36" fillId="0" borderId="14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Dziesiętny_Zakł. budż.-RM (proj-99) " xfId="17"/>
    <cellStyle name="Normalny_Arkusz1" xfId="18"/>
    <cellStyle name="Normalny_Arkusz2 (2)" xfId="19"/>
    <cellStyle name="Normalny_GFOŚiGW(18.06.98)" xfId="20"/>
    <cellStyle name="Normalny_Projekt" xfId="21"/>
    <cellStyle name="Normalny_Zad. inwest. (popr)" xfId="22"/>
    <cellStyle name="Normalny_Zad. inwest.-RM (proj-98)" xfId="23"/>
    <cellStyle name="Normalny_Zad. inwest.-RM (proj-99)" xfId="24"/>
    <cellStyle name="Normalny_Zad. zlec.-RM (proj-99)" xfId="25"/>
    <cellStyle name="Normalny_Zakł. budż.-RM (proj-99) 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14</xdr:row>
      <xdr:rowOff>9525</xdr:rowOff>
    </xdr:from>
    <xdr:ext cx="962025" cy="219075"/>
    <xdr:sp>
      <xdr:nvSpPr>
        <xdr:cNvPr id="1" name="TextBox 1"/>
        <xdr:cNvSpPr txBox="1">
          <a:spLocks noChangeArrowheads="1"/>
        </xdr:cNvSpPr>
      </xdr:nvSpPr>
      <xdr:spPr>
        <a:xfrm>
          <a:off x="609600" y="476250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Dochody:</a:t>
          </a:r>
        </a:p>
      </xdr:txBody>
    </xdr:sp>
    <xdr:clientData/>
  </xdr:oneCellAnchor>
  <xdr:oneCellAnchor>
    <xdr:from>
      <xdr:col>1</xdr:col>
      <xdr:colOff>38100</xdr:colOff>
      <xdr:row>14</xdr:row>
      <xdr:rowOff>209550</xdr:rowOff>
    </xdr:from>
    <xdr:ext cx="1076325" cy="228600"/>
    <xdr:sp>
      <xdr:nvSpPr>
        <xdr:cNvPr id="2" name="TextBox 2"/>
        <xdr:cNvSpPr txBox="1">
          <a:spLocks noChangeArrowheads="1"/>
        </xdr:cNvSpPr>
      </xdr:nvSpPr>
      <xdr:spPr>
        <a:xfrm>
          <a:off x="581025" y="49625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Przychody:</a:t>
          </a:r>
        </a:p>
      </xdr:txBody>
    </xdr:sp>
    <xdr:clientData/>
  </xdr:oneCellAnchor>
  <xdr:oneCellAnchor>
    <xdr:from>
      <xdr:col>1</xdr:col>
      <xdr:colOff>57150</xdr:colOff>
      <xdr:row>15</xdr:row>
      <xdr:rowOff>200025</xdr:rowOff>
    </xdr:from>
    <xdr:ext cx="885825" cy="266700"/>
    <xdr:sp>
      <xdr:nvSpPr>
        <xdr:cNvPr id="3" name="TextBox 3"/>
        <xdr:cNvSpPr txBox="1">
          <a:spLocks noChangeArrowheads="1"/>
        </xdr:cNvSpPr>
      </xdr:nvSpPr>
      <xdr:spPr>
        <a:xfrm>
          <a:off x="600075" y="5181600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Ogółem: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E90"/>
  <sheetViews>
    <sheetView tabSelected="1" workbookViewId="0" topLeftCell="A1">
      <selection activeCell="B1" sqref="B1:E1"/>
    </sheetView>
  </sheetViews>
  <sheetFormatPr defaultColWidth="9.00390625" defaultRowHeight="12.75"/>
  <cols>
    <col min="1" max="1" width="5.75390625" style="1" customWidth="1"/>
    <col min="2" max="2" width="55.75390625" style="2" customWidth="1"/>
    <col min="3" max="4" width="13.75390625" style="2" customWidth="1"/>
    <col min="5" max="5" width="13.75390625" style="419" customWidth="1"/>
    <col min="6" max="16384" width="9.125" style="2" customWidth="1"/>
  </cols>
  <sheetData>
    <row r="1" spans="1:5" ht="15.75" customHeight="1">
      <c r="A1" s="89"/>
      <c r="B1" s="876" t="s">
        <v>431</v>
      </c>
      <c r="C1" s="876"/>
      <c r="D1" s="876"/>
      <c r="E1" s="877"/>
    </row>
    <row r="2" spans="1:5" ht="15.75" customHeight="1">
      <c r="A2" s="89"/>
      <c r="B2" s="876" t="s">
        <v>293</v>
      </c>
      <c r="C2" s="876"/>
      <c r="D2" s="876"/>
      <c r="E2" s="877"/>
    </row>
    <row r="3" spans="1:5" ht="26.25" customHeight="1">
      <c r="A3" s="90" t="s">
        <v>207</v>
      </c>
      <c r="B3" s="90"/>
      <c r="C3" s="397"/>
      <c r="D3" s="397"/>
      <c r="E3" s="407"/>
    </row>
    <row r="4" spans="1:5" ht="13.5" customHeight="1" thickBot="1">
      <c r="A4" s="90"/>
      <c r="B4" s="90"/>
      <c r="C4" s="397"/>
      <c r="D4" s="397"/>
      <c r="E4" s="407"/>
    </row>
    <row r="5" spans="1:5" s="3" customFormat="1" ht="38.25" customHeight="1" thickBot="1" thickTop="1">
      <c r="A5" s="394" t="s">
        <v>0</v>
      </c>
      <c r="B5" s="395" t="s">
        <v>1</v>
      </c>
      <c r="C5" s="396" t="s">
        <v>291</v>
      </c>
      <c r="D5" s="396" t="s">
        <v>292</v>
      </c>
      <c r="E5" s="408" t="s">
        <v>2</v>
      </c>
    </row>
    <row r="6" spans="1:5" s="3" customFormat="1" ht="26.25" customHeight="1" thickBot="1">
      <c r="A6" s="393">
        <v>600</v>
      </c>
      <c r="B6" s="211" t="s">
        <v>110</v>
      </c>
      <c r="C6" s="405" t="s">
        <v>64</v>
      </c>
      <c r="D6" s="420">
        <f>SUM(D7:D11)</f>
        <v>200000</v>
      </c>
      <c r="E6" s="409">
        <f>SUM(E7:E11)</f>
        <v>275000</v>
      </c>
    </row>
    <row r="7" spans="1:5" s="3" customFormat="1" ht="18.75" customHeight="1">
      <c r="A7" s="226"/>
      <c r="B7" s="374" t="s">
        <v>6</v>
      </c>
      <c r="C7" s="406" t="s">
        <v>64</v>
      </c>
      <c r="D7" s="398">
        <v>130000</v>
      </c>
      <c r="E7" s="410">
        <v>155000</v>
      </c>
    </row>
    <row r="8" spans="1:5" s="3" customFormat="1" ht="18.75" customHeight="1">
      <c r="A8" s="227"/>
      <c r="B8" s="432" t="s">
        <v>209</v>
      </c>
      <c r="C8" s="878" t="s">
        <v>64</v>
      </c>
      <c r="D8" s="878" t="s">
        <v>64</v>
      </c>
      <c r="E8" s="870">
        <v>50000</v>
      </c>
    </row>
    <row r="9" spans="1:5" s="3" customFormat="1" ht="18.75" customHeight="1">
      <c r="A9" s="94"/>
      <c r="B9" s="375" t="s">
        <v>208</v>
      </c>
      <c r="C9" s="891"/>
      <c r="D9" s="891"/>
      <c r="E9" s="871"/>
    </row>
    <row r="10" spans="1:5" s="3" customFormat="1" ht="18.75" customHeight="1">
      <c r="A10" s="94"/>
      <c r="B10" s="386" t="s">
        <v>294</v>
      </c>
      <c r="C10" s="878" t="s">
        <v>64</v>
      </c>
      <c r="D10" s="861">
        <v>70000</v>
      </c>
      <c r="E10" s="863">
        <v>70000</v>
      </c>
    </row>
    <row r="11" spans="1:5" s="3" customFormat="1" ht="18.75" customHeight="1" thickBot="1">
      <c r="A11" s="210"/>
      <c r="B11" s="376" t="s">
        <v>295</v>
      </c>
      <c r="C11" s="885"/>
      <c r="D11" s="862"/>
      <c r="E11" s="864"/>
    </row>
    <row r="12" spans="1:5" s="4" customFormat="1" ht="24" customHeight="1" thickBot="1">
      <c r="A12" s="391">
        <v>700</v>
      </c>
      <c r="B12" s="211" t="s">
        <v>3</v>
      </c>
      <c r="C12" s="405" t="s">
        <v>64</v>
      </c>
      <c r="D12" s="405" t="s">
        <v>64</v>
      </c>
      <c r="E12" s="411">
        <f>SUM(E13:E16)</f>
        <v>4525000</v>
      </c>
    </row>
    <row r="13" spans="1:5" s="5" customFormat="1" ht="18" customHeight="1">
      <c r="A13" s="91"/>
      <c r="B13" s="668" t="s">
        <v>4</v>
      </c>
      <c r="C13" s="421" t="s">
        <v>64</v>
      </c>
      <c r="D13" s="421" t="s">
        <v>64</v>
      </c>
      <c r="E13" s="412">
        <v>480000</v>
      </c>
    </row>
    <row r="14" spans="1:5" s="5" customFormat="1" ht="18" customHeight="1">
      <c r="A14" s="91"/>
      <c r="B14" s="374" t="s">
        <v>5</v>
      </c>
      <c r="C14" s="422" t="s">
        <v>64</v>
      </c>
      <c r="D14" s="422" t="s">
        <v>64</v>
      </c>
      <c r="E14" s="370">
        <v>2440000</v>
      </c>
    </row>
    <row r="15" spans="1:5" s="5" customFormat="1" ht="18" customHeight="1">
      <c r="A15" s="91"/>
      <c r="B15" s="377" t="s">
        <v>210</v>
      </c>
      <c r="C15" s="423" t="s">
        <v>64</v>
      </c>
      <c r="D15" s="423" t="s">
        <v>64</v>
      </c>
      <c r="E15" s="413">
        <v>1600000</v>
      </c>
    </row>
    <row r="16" spans="1:5" s="5" customFormat="1" ht="21" customHeight="1" thickBot="1">
      <c r="A16" s="91"/>
      <c r="B16" s="377" t="s">
        <v>35</v>
      </c>
      <c r="C16" s="423" t="s">
        <v>64</v>
      </c>
      <c r="D16" s="423" t="s">
        <v>64</v>
      </c>
      <c r="E16" s="413">
        <v>5000</v>
      </c>
    </row>
    <row r="17" spans="1:5" s="4" customFormat="1" ht="24" customHeight="1" thickBot="1">
      <c r="A17" s="391">
        <v>710</v>
      </c>
      <c r="B17" s="390" t="s">
        <v>7</v>
      </c>
      <c r="C17" s="424" t="s">
        <v>64</v>
      </c>
      <c r="D17" s="424" t="s">
        <v>64</v>
      </c>
      <c r="E17" s="411">
        <f>SUM(E18:E20)</f>
        <v>4000</v>
      </c>
    </row>
    <row r="18" spans="1:5" s="5" customFormat="1" ht="15" customHeight="1">
      <c r="A18" s="91"/>
      <c r="B18" s="378" t="s">
        <v>286</v>
      </c>
      <c r="C18" s="892" t="s">
        <v>64</v>
      </c>
      <c r="D18" s="892" t="s">
        <v>64</v>
      </c>
      <c r="E18" s="899">
        <v>4000</v>
      </c>
    </row>
    <row r="19" spans="1:5" s="5" customFormat="1" ht="15.75" customHeight="1">
      <c r="A19" s="91"/>
      <c r="B19" s="378" t="s">
        <v>296</v>
      </c>
      <c r="C19" s="895"/>
      <c r="D19" s="895"/>
      <c r="E19" s="899"/>
    </row>
    <row r="20" spans="1:5" s="5" customFormat="1" ht="13.5" customHeight="1" thickBot="1">
      <c r="A20" s="91"/>
      <c r="B20" s="379" t="s">
        <v>297</v>
      </c>
      <c r="C20" s="893"/>
      <c r="D20" s="893"/>
      <c r="E20" s="883"/>
    </row>
    <row r="21" spans="1:5" s="6" customFormat="1" ht="24" customHeight="1" thickBot="1">
      <c r="A21" s="391">
        <v>750</v>
      </c>
      <c r="B21" s="390" t="s">
        <v>9</v>
      </c>
      <c r="C21" s="424" t="s">
        <v>64</v>
      </c>
      <c r="D21" s="426">
        <f>SUM(D22:D27)</f>
        <v>1000</v>
      </c>
      <c r="E21" s="411">
        <f>SUM(E22:E27)</f>
        <v>288200</v>
      </c>
    </row>
    <row r="22" spans="1:5" s="5" customFormat="1" ht="18" customHeight="1">
      <c r="A22" s="91"/>
      <c r="B22" s="380" t="s">
        <v>10</v>
      </c>
      <c r="C22" s="892" t="s">
        <v>64</v>
      </c>
      <c r="D22" s="892" t="s">
        <v>64</v>
      </c>
      <c r="E22" s="888">
        <v>260600</v>
      </c>
    </row>
    <row r="23" spans="1:5" s="5" customFormat="1" ht="18" customHeight="1">
      <c r="A23" s="91"/>
      <c r="B23" s="381" t="s">
        <v>11</v>
      </c>
      <c r="C23" s="890"/>
      <c r="D23" s="890"/>
      <c r="E23" s="872"/>
    </row>
    <row r="24" spans="1:5" s="5" customFormat="1" ht="17.25" customHeight="1">
      <c r="A24" s="91"/>
      <c r="B24" s="378" t="s">
        <v>288</v>
      </c>
      <c r="C24" s="898" t="s">
        <v>64</v>
      </c>
      <c r="D24" s="896">
        <v>1000</v>
      </c>
      <c r="E24" s="899">
        <v>12250</v>
      </c>
    </row>
    <row r="25" spans="1:5" s="5" customFormat="1" ht="15.75" customHeight="1">
      <c r="A25" s="91"/>
      <c r="B25" s="382" t="s">
        <v>287</v>
      </c>
      <c r="C25" s="890"/>
      <c r="D25" s="897"/>
      <c r="E25" s="899"/>
    </row>
    <row r="26" spans="1:5" s="5" customFormat="1" ht="17.25" customHeight="1">
      <c r="A26" s="91"/>
      <c r="B26" s="377" t="s">
        <v>8</v>
      </c>
      <c r="C26" s="423" t="s">
        <v>64</v>
      </c>
      <c r="D26" s="423" t="s">
        <v>64</v>
      </c>
      <c r="E26" s="413">
        <v>5000</v>
      </c>
    </row>
    <row r="27" spans="1:5" s="5" customFormat="1" ht="19.5" customHeight="1" thickBot="1">
      <c r="A27" s="91"/>
      <c r="B27" s="377" t="s">
        <v>6</v>
      </c>
      <c r="C27" s="425" t="s">
        <v>64</v>
      </c>
      <c r="D27" s="425" t="s">
        <v>64</v>
      </c>
      <c r="E27" s="414">
        <v>10350</v>
      </c>
    </row>
    <row r="28" spans="1:5" s="4" customFormat="1" ht="37.5" customHeight="1" thickBot="1">
      <c r="A28" s="391">
        <v>751</v>
      </c>
      <c r="B28" s="211" t="s">
        <v>12</v>
      </c>
      <c r="C28" s="405" t="s">
        <v>64</v>
      </c>
      <c r="D28" s="405" t="s">
        <v>64</v>
      </c>
      <c r="E28" s="411">
        <f>SUM(E29)</f>
        <v>9470</v>
      </c>
    </row>
    <row r="29" spans="1:5" s="5" customFormat="1" ht="17.25" customHeight="1">
      <c r="A29" s="91"/>
      <c r="B29" s="378" t="s">
        <v>10</v>
      </c>
      <c r="C29" s="892" t="s">
        <v>64</v>
      </c>
      <c r="D29" s="892" t="s">
        <v>64</v>
      </c>
      <c r="E29" s="899">
        <v>9470</v>
      </c>
    </row>
    <row r="30" spans="1:5" s="5" customFormat="1" ht="16.5" customHeight="1" thickBot="1">
      <c r="A30" s="91"/>
      <c r="B30" s="383" t="s">
        <v>11</v>
      </c>
      <c r="C30" s="893"/>
      <c r="D30" s="893"/>
      <c r="E30" s="883"/>
    </row>
    <row r="31" spans="1:5" s="6" customFormat="1" ht="24" customHeight="1" thickBot="1">
      <c r="A31" s="391">
        <v>754</v>
      </c>
      <c r="B31" s="384" t="s">
        <v>13</v>
      </c>
      <c r="C31" s="424" t="s">
        <v>64</v>
      </c>
      <c r="D31" s="815">
        <f>SUM(D32:D34)</f>
        <v>108000</v>
      </c>
      <c r="E31" s="411">
        <f>SUM(E32:E34)</f>
        <v>158000</v>
      </c>
    </row>
    <row r="32" spans="1:5" s="5" customFormat="1" ht="19.5" customHeight="1">
      <c r="A32" s="91"/>
      <c r="B32" s="448" t="s">
        <v>14</v>
      </c>
      <c r="C32" s="449" t="s">
        <v>64</v>
      </c>
      <c r="D32" s="449" t="s">
        <v>64</v>
      </c>
      <c r="E32" s="373">
        <v>50000</v>
      </c>
    </row>
    <row r="33" spans="1:5" s="5" customFormat="1" ht="45.75" customHeight="1">
      <c r="A33" s="91"/>
      <c r="B33" s="817" t="s">
        <v>423</v>
      </c>
      <c r="C33" s="423"/>
      <c r="D33" s="818">
        <v>58000</v>
      </c>
      <c r="E33" s="413">
        <v>58000</v>
      </c>
    </row>
    <row r="34" spans="1:5" s="5" customFormat="1" ht="48.75" customHeight="1" thickBot="1">
      <c r="A34" s="91"/>
      <c r="B34" s="378" t="s">
        <v>424</v>
      </c>
      <c r="C34" s="406"/>
      <c r="D34" s="816">
        <v>50000</v>
      </c>
      <c r="E34" s="371">
        <v>50000</v>
      </c>
    </row>
    <row r="35" spans="1:5" s="7" customFormat="1" ht="52.5" customHeight="1" thickBot="1">
      <c r="A35" s="392">
        <v>756</v>
      </c>
      <c r="B35" s="211" t="s">
        <v>201</v>
      </c>
      <c r="C35" s="405" t="s">
        <v>64</v>
      </c>
      <c r="D35" s="405" t="s">
        <v>64</v>
      </c>
      <c r="E35" s="416">
        <f>SUM(E36,E41:E55)</f>
        <v>36681540</v>
      </c>
    </row>
    <row r="36" spans="1:5" s="7" customFormat="1" ht="18.75" customHeight="1">
      <c r="A36" s="821"/>
      <c r="B36" s="380" t="s">
        <v>15</v>
      </c>
      <c r="C36" s="892" t="s">
        <v>64</v>
      </c>
      <c r="D36" s="892" t="s">
        <v>64</v>
      </c>
      <c r="E36" s="900">
        <f>SUM(E39:E40)</f>
        <v>17490540</v>
      </c>
    </row>
    <row r="37" spans="1:5" s="7" customFormat="1" ht="14.25" customHeight="1">
      <c r="A37" s="849"/>
      <c r="B37" s="848" t="s">
        <v>16</v>
      </c>
      <c r="C37" s="894"/>
      <c r="D37" s="894"/>
      <c r="E37" s="901"/>
    </row>
    <row r="38" spans="1:5" s="5" customFormat="1" ht="13.5" customHeight="1">
      <c r="A38" s="91"/>
      <c r="B38" s="819" t="s">
        <v>17</v>
      </c>
      <c r="C38" s="820"/>
      <c r="D38" s="820"/>
      <c r="E38" s="371"/>
    </row>
    <row r="39" spans="1:5" s="5" customFormat="1" ht="18" customHeight="1">
      <c r="A39" s="91"/>
      <c r="B39" s="375" t="s">
        <v>18</v>
      </c>
      <c r="C39" s="406" t="s">
        <v>64</v>
      </c>
      <c r="D39" s="406" t="s">
        <v>64</v>
      </c>
      <c r="E39" s="371">
        <v>16690540</v>
      </c>
    </row>
    <row r="40" spans="1:5" s="5" customFormat="1" ht="18" customHeight="1">
      <c r="A40" s="91"/>
      <c r="B40" s="374" t="s">
        <v>19</v>
      </c>
      <c r="C40" s="422" t="s">
        <v>64</v>
      </c>
      <c r="D40" s="422" t="s">
        <v>64</v>
      </c>
      <c r="E40" s="370">
        <v>800000</v>
      </c>
    </row>
    <row r="41" spans="1:5" s="8" customFormat="1" ht="19.5" customHeight="1">
      <c r="A41" s="92"/>
      <c r="B41" s="443" t="s">
        <v>20</v>
      </c>
      <c r="C41" s="444" t="s">
        <v>64</v>
      </c>
      <c r="D41" s="444" t="s">
        <v>64</v>
      </c>
      <c r="E41" s="372">
        <v>14200000</v>
      </c>
    </row>
    <row r="42" spans="1:5" s="5" customFormat="1" ht="21" customHeight="1">
      <c r="A42" s="91"/>
      <c r="B42" s="377" t="s">
        <v>22</v>
      </c>
      <c r="C42" s="423" t="s">
        <v>64</v>
      </c>
      <c r="D42" s="423" t="s">
        <v>64</v>
      </c>
      <c r="E42" s="413">
        <v>1200000</v>
      </c>
    </row>
    <row r="43" spans="1:5" s="5" customFormat="1" ht="20.25" customHeight="1">
      <c r="A43" s="91"/>
      <c r="B43" s="374" t="s">
        <v>26</v>
      </c>
      <c r="C43" s="422" t="s">
        <v>64</v>
      </c>
      <c r="D43" s="422" t="s">
        <v>64</v>
      </c>
      <c r="E43" s="370">
        <v>50000</v>
      </c>
    </row>
    <row r="44" spans="1:5" s="5" customFormat="1" ht="21" customHeight="1">
      <c r="A44" s="91"/>
      <c r="B44" s="377" t="s">
        <v>29</v>
      </c>
      <c r="C44" s="406" t="s">
        <v>64</v>
      </c>
      <c r="D44" s="406" t="s">
        <v>64</v>
      </c>
      <c r="E44" s="371">
        <v>400000</v>
      </c>
    </row>
    <row r="45" spans="1:5" s="5" customFormat="1" ht="21" customHeight="1">
      <c r="A45" s="91"/>
      <c r="B45" s="374" t="s">
        <v>21</v>
      </c>
      <c r="C45" s="422" t="s">
        <v>64</v>
      </c>
      <c r="D45" s="422" t="s">
        <v>64</v>
      </c>
      <c r="E45" s="413">
        <v>60000</v>
      </c>
    </row>
    <row r="46" spans="1:5" s="5" customFormat="1" ht="21" customHeight="1">
      <c r="A46" s="91"/>
      <c r="B46" s="377" t="s">
        <v>25</v>
      </c>
      <c r="C46" s="423" t="s">
        <v>64</v>
      </c>
      <c r="D46" s="423" t="s">
        <v>64</v>
      </c>
      <c r="E46" s="413">
        <v>150000</v>
      </c>
    </row>
    <row r="47" spans="1:5" s="5" customFormat="1" ht="21" customHeight="1">
      <c r="A47" s="91"/>
      <c r="B47" s="374" t="s">
        <v>27</v>
      </c>
      <c r="C47" s="406" t="s">
        <v>64</v>
      </c>
      <c r="D47" s="406" t="s">
        <v>64</v>
      </c>
      <c r="E47" s="371">
        <v>1100000</v>
      </c>
    </row>
    <row r="48" spans="1:5" s="5" customFormat="1" ht="18.75" customHeight="1">
      <c r="A48" s="91"/>
      <c r="B48" s="375" t="s">
        <v>23</v>
      </c>
      <c r="C48" s="878" t="s">
        <v>64</v>
      </c>
      <c r="D48" s="878" t="s">
        <v>64</v>
      </c>
      <c r="E48" s="882">
        <v>250000</v>
      </c>
    </row>
    <row r="49" spans="1:5" s="5" customFormat="1" ht="15" customHeight="1">
      <c r="A49" s="91"/>
      <c r="B49" s="381" t="s">
        <v>24</v>
      </c>
      <c r="C49" s="890"/>
      <c r="D49" s="890"/>
      <c r="E49" s="872"/>
    </row>
    <row r="50" spans="1:5" s="5" customFormat="1" ht="21" customHeight="1">
      <c r="A50" s="91"/>
      <c r="B50" s="377" t="s">
        <v>28</v>
      </c>
      <c r="C50" s="423" t="s">
        <v>64</v>
      </c>
      <c r="D50" s="423" t="s">
        <v>64</v>
      </c>
      <c r="E50" s="413">
        <v>1000000</v>
      </c>
    </row>
    <row r="51" spans="1:5" s="5" customFormat="1" ht="21" customHeight="1">
      <c r="A51" s="91"/>
      <c r="B51" s="377" t="s">
        <v>211</v>
      </c>
      <c r="C51" s="422" t="s">
        <v>64</v>
      </c>
      <c r="D51" s="422" t="s">
        <v>64</v>
      </c>
      <c r="E51" s="370">
        <v>1000</v>
      </c>
    </row>
    <row r="52" spans="1:5" s="5" customFormat="1" ht="21" customHeight="1">
      <c r="A52" s="91"/>
      <c r="B52" s="374" t="s">
        <v>31</v>
      </c>
      <c r="C52" s="422" t="s">
        <v>64</v>
      </c>
      <c r="D52" s="422" t="s">
        <v>64</v>
      </c>
      <c r="E52" s="370">
        <v>620000</v>
      </c>
    </row>
    <row r="53" spans="1:5" s="5" customFormat="1" ht="21" customHeight="1">
      <c r="A53" s="91"/>
      <c r="B53" s="386" t="s">
        <v>59</v>
      </c>
      <c r="C53" s="878" t="s">
        <v>64</v>
      </c>
      <c r="D53" s="878" t="s">
        <v>64</v>
      </c>
      <c r="E53" s="882">
        <v>60000</v>
      </c>
    </row>
    <row r="54" spans="1:5" s="5" customFormat="1" ht="21" customHeight="1">
      <c r="A54" s="91"/>
      <c r="B54" s="374" t="s">
        <v>60</v>
      </c>
      <c r="C54" s="891"/>
      <c r="D54" s="891"/>
      <c r="E54" s="872"/>
    </row>
    <row r="55" spans="1:5" s="5" customFormat="1" ht="21" customHeight="1" thickBot="1">
      <c r="A55" s="91"/>
      <c r="B55" s="377" t="s">
        <v>30</v>
      </c>
      <c r="C55" s="423" t="s">
        <v>64</v>
      </c>
      <c r="D55" s="423" t="s">
        <v>64</v>
      </c>
      <c r="E55" s="413">
        <v>100000</v>
      </c>
    </row>
    <row r="56" spans="1:5" s="4" customFormat="1" ht="25.5" customHeight="1" thickBot="1">
      <c r="A56" s="391">
        <v>758</v>
      </c>
      <c r="B56" s="390" t="s">
        <v>32</v>
      </c>
      <c r="C56" s="424" t="s">
        <v>64</v>
      </c>
      <c r="D56" s="426">
        <f>SUM(D57)</f>
        <v>105221</v>
      </c>
      <c r="E56" s="411">
        <f>SUM(E57,E62)</f>
        <v>28521400</v>
      </c>
    </row>
    <row r="57" spans="1:5" s="5" customFormat="1" ht="19.5" customHeight="1">
      <c r="A57" s="91"/>
      <c r="B57" s="385" t="s">
        <v>33</v>
      </c>
      <c r="C57" s="427" t="s">
        <v>64</v>
      </c>
      <c r="D57" s="404">
        <f>SUM(D59:D61)</f>
        <v>105221</v>
      </c>
      <c r="E57" s="415">
        <f>SUM(E59:E61)</f>
        <v>28221400</v>
      </c>
    </row>
    <row r="58" spans="1:5" s="5" customFormat="1" ht="15" customHeight="1">
      <c r="A58" s="91"/>
      <c r="B58" s="375" t="s">
        <v>34</v>
      </c>
      <c r="C58" s="430"/>
      <c r="D58" s="398"/>
      <c r="E58" s="371"/>
    </row>
    <row r="59" spans="1:5" s="5" customFormat="1" ht="19.5" customHeight="1">
      <c r="A59" s="91"/>
      <c r="B59" s="387" t="s">
        <v>61</v>
      </c>
      <c r="C59" s="406" t="s">
        <v>64</v>
      </c>
      <c r="D59" s="398">
        <v>105221</v>
      </c>
      <c r="E59" s="371">
        <v>23920270</v>
      </c>
    </row>
    <row r="60" spans="1:5" s="5" customFormat="1" ht="19.5" customHeight="1">
      <c r="A60" s="91"/>
      <c r="B60" s="387" t="s">
        <v>62</v>
      </c>
      <c r="C60" s="406" t="s">
        <v>64</v>
      </c>
      <c r="D60" s="406" t="s">
        <v>64</v>
      </c>
      <c r="E60" s="371">
        <v>4194629</v>
      </c>
    </row>
    <row r="61" spans="1:5" s="5" customFormat="1" ht="19.5" customHeight="1">
      <c r="A61" s="91"/>
      <c r="B61" s="387" t="s">
        <v>212</v>
      </c>
      <c r="C61" s="406" t="s">
        <v>64</v>
      </c>
      <c r="D61" s="406" t="s">
        <v>64</v>
      </c>
      <c r="E61" s="371">
        <v>106501</v>
      </c>
    </row>
    <row r="62" spans="1:5" s="5" customFormat="1" ht="19.5" customHeight="1" thickBot="1">
      <c r="A62" s="91"/>
      <c r="B62" s="388" t="s">
        <v>35</v>
      </c>
      <c r="C62" s="429" t="s">
        <v>64</v>
      </c>
      <c r="D62" s="429" t="s">
        <v>64</v>
      </c>
      <c r="E62" s="414">
        <v>300000</v>
      </c>
    </row>
    <row r="63" spans="1:5" s="4" customFormat="1" ht="24" customHeight="1" thickBot="1">
      <c r="A63" s="391">
        <v>801</v>
      </c>
      <c r="B63" s="390" t="s">
        <v>36</v>
      </c>
      <c r="C63" s="424" t="s">
        <v>64</v>
      </c>
      <c r="D63" s="426">
        <f>SUM(D64:D66)</f>
        <v>30000</v>
      </c>
      <c r="E63" s="411">
        <f>SUM(E64:E66)</f>
        <v>470500</v>
      </c>
    </row>
    <row r="64" spans="1:5" s="5" customFormat="1" ht="21" customHeight="1">
      <c r="A64" s="91"/>
      <c r="B64" s="385" t="s">
        <v>37</v>
      </c>
      <c r="C64" s="427" t="s">
        <v>64</v>
      </c>
      <c r="D64" s="427" t="s">
        <v>64</v>
      </c>
      <c r="E64" s="415">
        <v>207700</v>
      </c>
    </row>
    <row r="65" spans="1:5" s="5" customFormat="1" ht="21" customHeight="1">
      <c r="A65" s="91"/>
      <c r="B65" s="378" t="s">
        <v>38</v>
      </c>
      <c r="C65" s="431" t="s">
        <v>64</v>
      </c>
      <c r="D65" s="401">
        <v>30000</v>
      </c>
      <c r="E65" s="371">
        <v>254700</v>
      </c>
    </row>
    <row r="66" spans="1:5" s="5" customFormat="1" ht="21" customHeight="1" thickBot="1">
      <c r="A66" s="91"/>
      <c r="B66" s="388" t="s">
        <v>6</v>
      </c>
      <c r="C66" s="429" t="s">
        <v>64</v>
      </c>
      <c r="D66" s="429" t="s">
        <v>64</v>
      </c>
      <c r="E66" s="414">
        <v>8100</v>
      </c>
    </row>
    <row r="67" spans="1:5" s="4" customFormat="1" ht="30" customHeight="1" thickBot="1">
      <c r="A67" s="391">
        <v>852</v>
      </c>
      <c r="B67" s="390" t="s">
        <v>101</v>
      </c>
      <c r="C67" s="424" t="s">
        <v>64</v>
      </c>
      <c r="D67" s="426">
        <f>SUM(D68:D75)</f>
        <v>170000</v>
      </c>
      <c r="E67" s="411">
        <f>SUM(E68:E75)</f>
        <v>14489550</v>
      </c>
    </row>
    <row r="68" spans="1:5" s="5" customFormat="1" ht="17.25" customHeight="1">
      <c r="A68" s="91"/>
      <c r="B68" s="380" t="s">
        <v>10</v>
      </c>
      <c r="C68" s="892" t="s">
        <v>64</v>
      </c>
      <c r="D68" s="892" t="s">
        <v>64</v>
      </c>
      <c r="E68" s="888">
        <v>13145420</v>
      </c>
    </row>
    <row r="69" spans="1:5" s="5" customFormat="1" ht="17.25" customHeight="1">
      <c r="A69" s="91"/>
      <c r="B69" s="381" t="s">
        <v>11</v>
      </c>
      <c r="C69" s="890"/>
      <c r="D69" s="890"/>
      <c r="E69" s="872"/>
    </row>
    <row r="70" spans="1:5" s="5" customFormat="1" ht="17.25" customHeight="1">
      <c r="A70" s="91"/>
      <c r="B70" s="378" t="s">
        <v>10</v>
      </c>
      <c r="C70" s="898" t="s">
        <v>64</v>
      </c>
      <c r="D70" s="898" t="s">
        <v>64</v>
      </c>
      <c r="E70" s="882">
        <v>899230</v>
      </c>
    </row>
    <row r="71" spans="1:5" s="5" customFormat="1" ht="17.25" customHeight="1">
      <c r="A71" s="91"/>
      <c r="B71" s="381" t="s">
        <v>213</v>
      </c>
      <c r="C71" s="890"/>
      <c r="D71" s="890"/>
      <c r="E71" s="872"/>
    </row>
    <row r="72" spans="1:5" s="5" customFormat="1" ht="19.5" customHeight="1">
      <c r="A72" s="91"/>
      <c r="B72" s="374" t="s">
        <v>38</v>
      </c>
      <c r="C72" s="422" t="s">
        <v>64</v>
      </c>
      <c r="D72" s="400">
        <v>145000</v>
      </c>
      <c r="E72" s="370">
        <v>411000</v>
      </c>
    </row>
    <row r="73" spans="1:5" s="5" customFormat="1" ht="19.5" customHeight="1" thickBot="1">
      <c r="A73" s="93"/>
      <c r="B73" s="388" t="s">
        <v>6</v>
      </c>
      <c r="C73" s="429" t="s">
        <v>64</v>
      </c>
      <c r="D73" s="850">
        <v>25000</v>
      </c>
      <c r="E73" s="414">
        <v>33000</v>
      </c>
    </row>
    <row r="74" spans="1:5" s="5" customFormat="1" ht="18" customHeight="1">
      <c r="A74" s="91"/>
      <c r="B74" s="378" t="s">
        <v>290</v>
      </c>
      <c r="C74" s="875" t="s">
        <v>64</v>
      </c>
      <c r="D74" s="875" t="s">
        <v>64</v>
      </c>
      <c r="E74" s="899">
        <v>900</v>
      </c>
    </row>
    <row r="75" spans="1:5" s="5" customFormat="1" ht="16.5" customHeight="1" thickBot="1">
      <c r="A75" s="93"/>
      <c r="B75" s="383" t="s">
        <v>289</v>
      </c>
      <c r="C75" s="893"/>
      <c r="D75" s="893"/>
      <c r="E75" s="883"/>
    </row>
    <row r="76" spans="1:5" s="5" customFormat="1" ht="24.75" customHeight="1" thickBot="1">
      <c r="A76" s="391">
        <v>854</v>
      </c>
      <c r="B76" s="390" t="s">
        <v>130</v>
      </c>
      <c r="C76" s="424" t="s">
        <v>64</v>
      </c>
      <c r="D76" s="426">
        <f>SUM(D77)</f>
        <v>90000</v>
      </c>
      <c r="E76" s="411">
        <f>SUM(E77)</f>
        <v>97000</v>
      </c>
    </row>
    <row r="77" spans="1:5" s="5" customFormat="1" ht="22.5" customHeight="1" thickBot="1">
      <c r="A77" s="228"/>
      <c r="B77" s="445" t="s">
        <v>38</v>
      </c>
      <c r="C77" s="446" t="s">
        <v>64</v>
      </c>
      <c r="D77" s="447">
        <v>90000</v>
      </c>
      <c r="E77" s="418">
        <v>97000</v>
      </c>
    </row>
    <row r="78" spans="1:5" s="4" customFormat="1" ht="24" customHeight="1" thickBot="1">
      <c r="A78" s="391">
        <v>900</v>
      </c>
      <c r="B78" s="390" t="s">
        <v>39</v>
      </c>
      <c r="C78" s="424" t="s">
        <v>64</v>
      </c>
      <c r="D78" s="426">
        <f>SUM(D79:D83)</f>
        <v>70000</v>
      </c>
      <c r="E78" s="411">
        <f>SUM(E79:E83)</f>
        <v>145000</v>
      </c>
    </row>
    <row r="79" spans="1:5" s="5" customFormat="1" ht="17.25" customHeight="1">
      <c r="A79" s="450"/>
      <c r="B79" s="448" t="s">
        <v>38</v>
      </c>
      <c r="C79" s="449" t="s">
        <v>64</v>
      </c>
      <c r="D79" s="449" t="s">
        <v>64</v>
      </c>
      <c r="E79" s="373">
        <v>50000</v>
      </c>
    </row>
    <row r="80" spans="1:5" s="5" customFormat="1" ht="18" customHeight="1">
      <c r="A80" s="91"/>
      <c r="B80" s="377" t="s">
        <v>6</v>
      </c>
      <c r="C80" s="423" t="s">
        <v>64</v>
      </c>
      <c r="D80" s="423" t="s">
        <v>64</v>
      </c>
      <c r="E80" s="413">
        <v>20000</v>
      </c>
    </row>
    <row r="81" spans="1:5" s="5" customFormat="1" ht="19.5" customHeight="1">
      <c r="A81" s="91"/>
      <c r="B81" s="386" t="s">
        <v>63</v>
      </c>
      <c r="C81" s="425" t="s">
        <v>64</v>
      </c>
      <c r="D81" s="425" t="s">
        <v>64</v>
      </c>
      <c r="E81" s="417">
        <v>5000</v>
      </c>
    </row>
    <row r="82" spans="1:5" s="5" customFormat="1" ht="19.5" customHeight="1">
      <c r="A82" s="91"/>
      <c r="B82" s="386" t="s">
        <v>298</v>
      </c>
      <c r="C82" s="878" t="s">
        <v>64</v>
      </c>
      <c r="D82" s="880">
        <v>70000</v>
      </c>
      <c r="E82" s="882">
        <v>70000</v>
      </c>
    </row>
    <row r="83" spans="1:5" s="5" customFormat="1" ht="19.5" customHeight="1" thickBot="1">
      <c r="A83" s="91"/>
      <c r="B83" s="433" t="s">
        <v>299</v>
      </c>
      <c r="C83" s="879"/>
      <c r="D83" s="881"/>
      <c r="E83" s="883"/>
    </row>
    <row r="84" spans="1:5" s="5" customFormat="1" ht="25.5" customHeight="1" thickBot="1">
      <c r="A84" s="434">
        <v>921</v>
      </c>
      <c r="B84" s="435" t="s">
        <v>114</v>
      </c>
      <c r="C84" s="438" t="s">
        <v>64</v>
      </c>
      <c r="D84" s="439">
        <f>SUM(D85)</f>
        <v>70000</v>
      </c>
      <c r="E84" s="440">
        <f>SUM(E85:E86)</f>
        <v>70000</v>
      </c>
    </row>
    <row r="85" spans="1:5" s="5" customFormat="1" ht="19.5" customHeight="1">
      <c r="A85" s="436"/>
      <c r="B85" s="437" t="s">
        <v>300</v>
      </c>
      <c r="C85" s="884" t="s">
        <v>64</v>
      </c>
      <c r="D85" s="886">
        <v>70000</v>
      </c>
      <c r="E85" s="888">
        <v>70000</v>
      </c>
    </row>
    <row r="86" spans="1:5" s="5" customFormat="1" ht="19.5" customHeight="1" thickBot="1">
      <c r="A86" s="91"/>
      <c r="B86" s="433" t="s">
        <v>301</v>
      </c>
      <c r="C86" s="885"/>
      <c r="D86" s="887"/>
      <c r="E86" s="889"/>
    </row>
    <row r="87" spans="1:5" s="4" customFormat="1" ht="24" customHeight="1" thickBot="1">
      <c r="A87" s="391">
        <v>926</v>
      </c>
      <c r="B87" s="390" t="s">
        <v>40</v>
      </c>
      <c r="C87" s="424" t="s">
        <v>64</v>
      </c>
      <c r="D87" s="424" t="s">
        <v>64</v>
      </c>
      <c r="E87" s="411">
        <f>SUM(E88:E89)</f>
        <v>555000</v>
      </c>
    </row>
    <row r="88" spans="1:5" s="4" customFormat="1" ht="18" customHeight="1">
      <c r="A88" s="94"/>
      <c r="B88" s="389" t="s">
        <v>37</v>
      </c>
      <c r="C88" s="406" t="s">
        <v>64</v>
      </c>
      <c r="D88" s="406" t="s">
        <v>64</v>
      </c>
      <c r="E88" s="371">
        <v>11000</v>
      </c>
    </row>
    <row r="89" spans="1:5" s="5" customFormat="1" ht="18" customHeight="1" thickBot="1">
      <c r="A89" s="91"/>
      <c r="B89" s="386" t="s">
        <v>38</v>
      </c>
      <c r="C89" s="425" t="s">
        <v>64</v>
      </c>
      <c r="D89" s="425" t="s">
        <v>64</v>
      </c>
      <c r="E89" s="417">
        <v>544000</v>
      </c>
    </row>
    <row r="90" spans="1:5" s="5" customFormat="1" ht="30.75" customHeight="1" thickBot="1" thickTop="1">
      <c r="A90" s="873" t="s">
        <v>41</v>
      </c>
      <c r="B90" s="874"/>
      <c r="C90" s="441" t="s">
        <v>64</v>
      </c>
      <c r="D90" s="442">
        <f>SUM(D6,D12,D17,D21,D28,D31,D35,D56,D63,D67,D76,D78,D84,D87)</f>
        <v>844221</v>
      </c>
      <c r="E90" s="451">
        <f>SUM(E6,E12,E17,E21,E28,E31,E35,E56,E63,E67,E76,E78,E84,E87)</f>
        <v>86289660</v>
      </c>
    </row>
    <row r="91" ht="19.5" thickTop="1"/>
  </sheetData>
  <mergeCells count="45">
    <mergeCell ref="B1:E1"/>
    <mergeCell ref="B2:E2"/>
    <mergeCell ref="E18:E20"/>
    <mergeCell ref="E22:E23"/>
    <mergeCell ref="E8:E9"/>
    <mergeCell ref="D10:D11"/>
    <mergeCell ref="C10:C11"/>
    <mergeCell ref="E10:E11"/>
    <mergeCell ref="C8:C9"/>
    <mergeCell ref="D8:D9"/>
    <mergeCell ref="E53:E54"/>
    <mergeCell ref="A90:B90"/>
    <mergeCell ref="E68:E69"/>
    <mergeCell ref="E74:E75"/>
    <mergeCell ref="E70:E71"/>
    <mergeCell ref="C53:C54"/>
    <mergeCell ref="C70:C71"/>
    <mergeCell ref="D70:D71"/>
    <mergeCell ref="C74:C75"/>
    <mergeCell ref="D74:D75"/>
    <mergeCell ref="E24:E25"/>
    <mergeCell ref="E29:E30"/>
    <mergeCell ref="E36:E37"/>
    <mergeCell ref="E48:E49"/>
    <mergeCell ref="C18:C20"/>
    <mergeCell ref="D18:D20"/>
    <mergeCell ref="D24:D25"/>
    <mergeCell ref="D22:D23"/>
    <mergeCell ref="C22:C23"/>
    <mergeCell ref="C24:C25"/>
    <mergeCell ref="C29:C30"/>
    <mergeCell ref="D29:D30"/>
    <mergeCell ref="C36:C37"/>
    <mergeCell ref="D36:D37"/>
    <mergeCell ref="C48:C49"/>
    <mergeCell ref="D53:D54"/>
    <mergeCell ref="D48:D49"/>
    <mergeCell ref="C68:C69"/>
    <mergeCell ref="D68:D69"/>
    <mergeCell ref="C82:C83"/>
    <mergeCell ref="D82:D83"/>
    <mergeCell ref="E82:E83"/>
    <mergeCell ref="C85:C86"/>
    <mergeCell ref="D85:D86"/>
    <mergeCell ref="E85:E86"/>
  </mergeCells>
  <printOptions horizontalCentered="1"/>
  <pageMargins left="0.1968503937007874" right="0" top="0.5905511811023623" bottom="0" header="0.5118110236220472" footer="0.11811023622047245"/>
  <pageSetup horizontalDpi="300" verticalDpi="3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/>
  <dimension ref="A1:E49"/>
  <sheetViews>
    <sheetView workbookViewId="0" topLeftCell="A1">
      <selection activeCell="D1" sqref="D1"/>
    </sheetView>
  </sheetViews>
  <sheetFormatPr defaultColWidth="9.00390625" defaultRowHeight="12.75"/>
  <cols>
    <col min="1" max="1" width="5.00390625" style="235" customWidth="1"/>
    <col min="2" max="2" width="5.875" style="0" customWidth="1"/>
    <col min="3" max="3" width="48.125" style="0" customWidth="1"/>
    <col min="4" max="4" width="24.125" style="0" customWidth="1"/>
    <col min="5" max="5" width="12.125" style="0" customWidth="1"/>
  </cols>
  <sheetData>
    <row r="1" ht="15">
      <c r="E1" s="40" t="s">
        <v>440</v>
      </c>
    </row>
    <row r="2" ht="15">
      <c r="E2" s="40" t="s">
        <v>293</v>
      </c>
    </row>
    <row r="3" ht="8.25" customHeight="1">
      <c r="E3" s="40"/>
    </row>
    <row r="4" spans="1:5" ht="50.25" customHeight="1">
      <c r="A4" s="1028" t="s">
        <v>282</v>
      </c>
      <c r="B4" s="1028"/>
      <c r="C4" s="1028"/>
      <c r="D4" s="1028"/>
      <c r="E4" s="1028"/>
    </row>
    <row r="5" ht="13.5" thickBot="1"/>
    <row r="6" spans="1:5" ht="42" customHeight="1" thickBot="1">
      <c r="A6" s="259" t="s">
        <v>0</v>
      </c>
      <c r="B6" s="260" t="s">
        <v>81</v>
      </c>
      <c r="C6" s="260" t="s">
        <v>252</v>
      </c>
      <c r="D6" s="276" t="s">
        <v>253</v>
      </c>
      <c r="E6" s="261" t="s">
        <v>269</v>
      </c>
    </row>
    <row r="7" spans="1:5" ht="19.5" customHeight="1" thickBot="1">
      <c r="A7" s="279">
        <v>600</v>
      </c>
      <c r="B7" s="246"/>
      <c r="C7" s="246" t="s">
        <v>110</v>
      </c>
      <c r="D7" s="257"/>
      <c r="E7" s="247">
        <f>SUM(E8)</f>
        <v>160000</v>
      </c>
    </row>
    <row r="8" spans="1:5" ht="15.75" customHeight="1">
      <c r="A8" s="280"/>
      <c r="B8" s="273">
        <v>60016</v>
      </c>
      <c r="C8" s="249" t="s">
        <v>111</v>
      </c>
      <c r="D8" s="254"/>
      <c r="E8" s="265">
        <f>SUM(E9)</f>
        <v>160000</v>
      </c>
    </row>
    <row r="9" spans="1:5" ht="27" customHeight="1" thickBot="1">
      <c r="A9" s="281"/>
      <c r="B9" s="243"/>
      <c r="C9" s="262" t="s">
        <v>254</v>
      </c>
      <c r="D9" s="262" t="s">
        <v>266</v>
      </c>
      <c r="E9" s="263">
        <v>160000</v>
      </c>
    </row>
    <row r="10" spans="1:5" ht="19.5" customHeight="1" thickBot="1">
      <c r="A10" s="279">
        <v>801</v>
      </c>
      <c r="B10" s="246"/>
      <c r="C10" s="246" t="s">
        <v>36</v>
      </c>
      <c r="D10" s="258"/>
      <c r="E10" s="247">
        <f>SUM(E11,E14)</f>
        <v>2589000</v>
      </c>
    </row>
    <row r="11" spans="1:5" ht="17.25" customHeight="1">
      <c r="A11" s="280"/>
      <c r="B11" s="245">
        <v>80104</v>
      </c>
      <c r="C11" s="243" t="s">
        <v>255</v>
      </c>
      <c r="D11" s="262"/>
      <c r="E11" s="263">
        <f>SUM(E12:E13)</f>
        <v>1999000</v>
      </c>
    </row>
    <row r="12" spans="1:5" ht="39" customHeight="1">
      <c r="A12" s="282"/>
      <c r="B12" s="248"/>
      <c r="C12" s="262" t="s">
        <v>283</v>
      </c>
      <c r="D12" s="262" t="s">
        <v>285</v>
      </c>
      <c r="E12" s="263">
        <v>375000</v>
      </c>
    </row>
    <row r="13" spans="1:5" ht="46.5" customHeight="1">
      <c r="A13" s="282"/>
      <c r="B13" s="249"/>
      <c r="C13" s="262" t="s">
        <v>256</v>
      </c>
      <c r="D13" s="278" t="s">
        <v>267</v>
      </c>
      <c r="E13" s="263">
        <v>1624000</v>
      </c>
    </row>
    <row r="14" spans="1:5" ht="19.5" customHeight="1">
      <c r="A14" s="282"/>
      <c r="B14" s="243">
        <v>80110</v>
      </c>
      <c r="C14" s="243" t="s">
        <v>162</v>
      </c>
      <c r="D14" s="262"/>
      <c r="E14" s="263">
        <f>SUM(E15)</f>
        <v>590000</v>
      </c>
    </row>
    <row r="15" spans="1:5" ht="41.25" customHeight="1" thickBot="1">
      <c r="A15" s="281"/>
      <c r="B15" s="243"/>
      <c r="C15" s="262" t="s">
        <v>283</v>
      </c>
      <c r="D15" s="262" t="s">
        <v>257</v>
      </c>
      <c r="E15" s="263">
        <v>590000</v>
      </c>
    </row>
    <row r="16" spans="1:5" ht="19.5" customHeight="1" thickBot="1">
      <c r="A16" s="283">
        <v>851</v>
      </c>
      <c r="B16" s="246"/>
      <c r="C16" s="246" t="s">
        <v>164</v>
      </c>
      <c r="D16" s="258"/>
      <c r="E16" s="247">
        <f>SUM(E17,E19,E22)</f>
        <v>516500</v>
      </c>
    </row>
    <row r="17" spans="1:5" ht="19.5" customHeight="1">
      <c r="A17" s="280"/>
      <c r="B17" s="243">
        <v>85153</v>
      </c>
      <c r="C17" s="262" t="s">
        <v>258</v>
      </c>
      <c r="D17" s="262"/>
      <c r="E17" s="263">
        <f>SUM(E18)</f>
        <v>35000</v>
      </c>
    </row>
    <row r="18" spans="1:5" ht="38.25" customHeight="1">
      <c r="A18" s="282"/>
      <c r="B18" s="243"/>
      <c r="C18" s="262" t="s">
        <v>259</v>
      </c>
      <c r="D18" s="262" t="s">
        <v>280</v>
      </c>
      <c r="E18" s="263">
        <v>35000</v>
      </c>
    </row>
    <row r="19" spans="1:5" ht="19.5" customHeight="1">
      <c r="A19" s="282"/>
      <c r="B19" s="243">
        <v>85154</v>
      </c>
      <c r="C19" s="262" t="s">
        <v>260</v>
      </c>
      <c r="D19" s="262"/>
      <c r="E19" s="263">
        <f>SUM(E20:E21)</f>
        <v>456500</v>
      </c>
    </row>
    <row r="20" spans="1:5" ht="39" customHeight="1">
      <c r="A20" s="282"/>
      <c r="B20" s="269"/>
      <c r="C20" s="262" t="s">
        <v>259</v>
      </c>
      <c r="D20" s="262" t="s">
        <v>279</v>
      </c>
      <c r="E20" s="263">
        <v>356600</v>
      </c>
    </row>
    <row r="21" spans="1:5" ht="51.75" customHeight="1">
      <c r="A21" s="282"/>
      <c r="B21" s="249"/>
      <c r="C21" s="262" t="s">
        <v>261</v>
      </c>
      <c r="D21" s="262" t="s">
        <v>268</v>
      </c>
      <c r="E21" s="263">
        <v>99900</v>
      </c>
    </row>
    <row r="22" spans="1:5" ht="19.5" customHeight="1">
      <c r="A22" s="282"/>
      <c r="B22" s="243">
        <v>85195</v>
      </c>
      <c r="C22" s="262" t="s">
        <v>113</v>
      </c>
      <c r="D22" s="262"/>
      <c r="E22" s="263">
        <f>SUM(E23:E24)</f>
        <v>25000</v>
      </c>
    </row>
    <row r="23" spans="1:5" ht="41.25" customHeight="1">
      <c r="A23" s="282"/>
      <c r="B23" s="269"/>
      <c r="C23" s="262" t="s">
        <v>259</v>
      </c>
      <c r="D23" s="262" t="s">
        <v>280</v>
      </c>
      <c r="E23" s="263">
        <v>23500</v>
      </c>
    </row>
    <row r="24" spans="1:5" ht="54.75" customHeight="1" thickBot="1">
      <c r="A24" s="281"/>
      <c r="B24" s="277"/>
      <c r="C24" s="262" t="s">
        <v>261</v>
      </c>
      <c r="D24" s="262" t="s">
        <v>268</v>
      </c>
      <c r="E24" s="263">
        <v>1500</v>
      </c>
    </row>
    <row r="25" spans="1:5" ht="19.5" customHeight="1" thickBot="1">
      <c r="A25" s="283">
        <v>852</v>
      </c>
      <c r="B25" s="246"/>
      <c r="C25" s="246" t="s">
        <v>101</v>
      </c>
      <c r="D25" s="258"/>
      <c r="E25" s="247">
        <f>SUM(E26)</f>
        <v>18000</v>
      </c>
    </row>
    <row r="26" spans="1:5" ht="19.5" customHeight="1">
      <c r="A26" s="284"/>
      <c r="B26" s="249">
        <v>85295</v>
      </c>
      <c r="C26" s="249" t="s">
        <v>113</v>
      </c>
      <c r="D26" s="274"/>
      <c r="E26" s="265">
        <f>SUM(E27)</f>
        <v>18000</v>
      </c>
    </row>
    <row r="27" spans="1:5" ht="39.75" customHeight="1" thickBot="1">
      <c r="A27" s="285"/>
      <c r="B27" s="271"/>
      <c r="C27" s="272" t="s">
        <v>259</v>
      </c>
      <c r="D27" s="262" t="s">
        <v>280</v>
      </c>
      <c r="E27" s="268">
        <v>18000</v>
      </c>
    </row>
    <row r="28" spans="1:5" ht="19.5" customHeight="1" thickBot="1">
      <c r="A28" s="283">
        <v>854</v>
      </c>
      <c r="B28" s="246"/>
      <c r="C28" s="246" t="s">
        <v>130</v>
      </c>
      <c r="D28" s="258"/>
      <c r="E28" s="247">
        <f>SUM(E29)</f>
        <v>45000</v>
      </c>
    </row>
    <row r="29" spans="1:5" ht="28.5" customHeight="1">
      <c r="A29" s="284"/>
      <c r="B29" s="243">
        <v>85412</v>
      </c>
      <c r="C29" s="262" t="s">
        <v>173</v>
      </c>
      <c r="D29" s="262"/>
      <c r="E29" s="263">
        <f>SUM(E30:E31)</f>
        <v>45000</v>
      </c>
    </row>
    <row r="30" spans="1:5" ht="40.5" customHeight="1">
      <c r="A30" s="286"/>
      <c r="B30" s="269"/>
      <c r="C30" s="262" t="s">
        <v>259</v>
      </c>
      <c r="D30" s="262" t="s">
        <v>280</v>
      </c>
      <c r="E30" s="263">
        <v>12000</v>
      </c>
    </row>
    <row r="31" spans="1:5" ht="53.25" customHeight="1" thickBot="1">
      <c r="A31" s="281"/>
      <c r="B31" s="277"/>
      <c r="C31" s="262" t="s">
        <v>261</v>
      </c>
      <c r="D31" s="262" t="s">
        <v>268</v>
      </c>
      <c r="E31" s="263">
        <v>33000</v>
      </c>
    </row>
    <row r="32" spans="1:5" ht="22.5" customHeight="1" thickBot="1">
      <c r="A32" s="283">
        <v>900</v>
      </c>
      <c r="B32" s="246"/>
      <c r="C32" s="246" t="s">
        <v>39</v>
      </c>
      <c r="D32" s="258"/>
      <c r="E32" s="247">
        <f>SUM(E33)</f>
        <v>120000</v>
      </c>
    </row>
    <row r="33" spans="1:5" ht="20.25" customHeight="1">
      <c r="A33" s="280"/>
      <c r="B33" s="243">
        <v>90013</v>
      </c>
      <c r="C33" s="262" t="s">
        <v>176</v>
      </c>
      <c r="D33" s="262"/>
      <c r="E33" s="263">
        <f>SUM(E34)</f>
        <v>120000</v>
      </c>
    </row>
    <row r="34" spans="1:5" ht="42" customHeight="1" thickBot="1">
      <c r="A34" s="281"/>
      <c r="B34" s="243"/>
      <c r="C34" s="262" t="s">
        <v>259</v>
      </c>
      <c r="D34" s="262" t="s">
        <v>280</v>
      </c>
      <c r="E34" s="263">
        <v>120000</v>
      </c>
    </row>
    <row r="35" spans="1:5" ht="23.25" customHeight="1" thickBot="1">
      <c r="A35" s="283">
        <v>921</v>
      </c>
      <c r="B35" s="246"/>
      <c r="C35" s="246" t="s">
        <v>114</v>
      </c>
      <c r="D35" s="258"/>
      <c r="E35" s="247">
        <f>SUM(E36,E39,E41,E43)</f>
        <v>2290000</v>
      </c>
    </row>
    <row r="36" spans="1:5" ht="17.25" customHeight="1">
      <c r="A36" s="280"/>
      <c r="B36" s="243">
        <v>92105</v>
      </c>
      <c r="C36" s="262" t="s">
        <v>177</v>
      </c>
      <c r="D36" s="262"/>
      <c r="E36" s="263">
        <f>SUM(E37:E38)</f>
        <v>100000</v>
      </c>
    </row>
    <row r="37" spans="1:5" ht="42" customHeight="1">
      <c r="A37" s="282"/>
      <c r="B37" s="269"/>
      <c r="C37" s="262" t="s">
        <v>262</v>
      </c>
      <c r="D37" s="262" t="s">
        <v>281</v>
      </c>
      <c r="E37" s="263">
        <v>35000</v>
      </c>
    </row>
    <row r="38" spans="1:5" ht="41.25" customHeight="1">
      <c r="A38" s="282"/>
      <c r="B38" s="249"/>
      <c r="C38" s="270" t="s">
        <v>259</v>
      </c>
      <c r="D38" s="262" t="s">
        <v>280</v>
      </c>
      <c r="E38" s="266">
        <v>65000</v>
      </c>
    </row>
    <row r="39" spans="1:5" ht="18.75" customHeight="1">
      <c r="A39" s="282"/>
      <c r="B39" s="269">
        <v>92109</v>
      </c>
      <c r="C39" s="270" t="s">
        <v>178</v>
      </c>
      <c r="D39" s="270"/>
      <c r="E39" s="266">
        <f>SUM(E40)</f>
        <v>650000</v>
      </c>
    </row>
    <row r="40" spans="1:5" ht="30.75" customHeight="1">
      <c r="A40" s="282"/>
      <c r="B40" s="269"/>
      <c r="C40" s="270" t="s">
        <v>263</v>
      </c>
      <c r="D40" s="270" t="s">
        <v>264</v>
      </c>
      <c r="E40" s="266">
        <v>650000</v>
      </c>
    </row>
    <row r="41" spans="1:5" ht="21.75" customHeight="1">
      <c r="A41" s="282"/>
      <c r="B41" s="269">
        <v>92116</v>
      </c>
      <c r="C41" s="270" t="s">
        <v>179</v>
      </c>
      <c r="D41" s="270"/>
      <c r="E41" s="266">
        <f>SUM(E42)</f>
        <v>1490000</v>
      </c>
    </row>
    <row r="42" spans="1:5" ht="29.25" customHeight="1">
      <c r="A42" s="282"/>
      <c r="B42" s="269"/>
      <c r="C42" s="270" t="s">
        <v>263</v>
      </c>
      <c r="D42" s="270" t="s">
        <v>265</v>
      </c>
      <c r="E42" s="266">
        <v>1490000</v>
      </c>
    </row>
    <row r="43" spans="1:5" ht="29.25" customHeight="1">
      <c r="A43" s="282"/>
      <c r="B43" s="243">
        <v>92120</v>
      </c>
      <c r="C43" s="262" t="s">
        <v>313</v>
      </c>
      <c r="D43" s="262"/>
      <c r="E43" s="263">
        <f>SUM(E44)</f>
        <v>50000</v>
      </c>
    </row>
    <row r="44" spans="1:5" ht="57" customHeight="1" thickBot="1">
      <c r="A44" s="281"/>
      <c r="B44" s="248"/>
      <c r="C44" s="262" t="s">
        <v>261</v>
      </c>
      <c r="D44" s="262" t="s">
        <v>268</v>
      </c>
      <c r="E44" s="267">
        <v>50000</v>
      </c>
    </row>
    <row r="45" spans="1:5" s="264" customFormat="1" ht="19.5" customHeight="1" thickBot="1">
      <c r="A45" s="279">
        <v>926</v>
      </c>
      <c r="B45" s="246"/>
      <c r="C45" s="246" t="s">
        <v>40</v>
      </c>
      <c r="D45" s="258"/>
      <c r="E45" s="247">
        <f>SUM(E46)</f>
        <v>220000</v>
      </c>
    </row>
    <row r="46" spans="1:5" ht="19.5" customHeight="1">
      <c r="A46" s="284"/>
      <c r="B46" s="248">
        <v>92605</v>
      </c>
      <c r="C46" s="248" t="s">
        <v>180</v>
      </c>
      <c r="D46" s="275"/>
      <c r="E46" s="267">
        <f>SUM(E47)</f>
        <v>220000</v>
      </c>
    </row>
    <row r="47" spans="1:5" ht="40.5" customHeight="1" thickBot="1">
      <c r="A47" s="285"/>
      <c r="B47" s="271"/>
      <c r="C47" s="272" t="s">
        <v>259</v>
      </c>
      <c r="D47" s="270" t="s">
        <v>280</v>
      </c>
      <c r="E47" s="268">
        <v>220000</v>
      </c>
    </row>
    <row r="48" spans="1:5" ht="19.5" customHeight="1" thickBot="1">
      <c r="A48" s="287"/>
      <c r="B48" s="252"/>
      <c r="C48" s="288" t="s">
        <v>41</v>
      </c>
      <c r="D48" s="360"/>
      <c r="E48" s="289">
        <f>SUM(E7,E10,E16,E25,E28,E32,E35,E45,)</f>
        <v>5958500</v>
      </c>
    </row>
    <row r="49" ht="12.75">
      <c r="E49" s="264"/>
    </row>
  </sheetData>
  <mergeCells count="1">
    <mergeCell ref="A4:E4"/>
  </mergeCells>
  <printOptions/>
  <pageMargins left="0.5905511811023623" right="0.1968503937007874" top="0.3937007874015748" bottom="0.5905511811023623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2" sqref="E2:G2"/>
    </sheetView>
  </sheetViews>
  <sheetFormatPr defaultColWidth="9.00390625" defaultRowHeight="12.75"/>
  <cols>
    <col min="1" max="1" width="7.625" style="0" customWidth="1"/>
    <col min="2" max="2" width="7.75390625" style="0" customWidth="1"/>
    <col min="3" max="3" width="6.125" style="0" customWidth="1"/>
    <col min="4" max="4" width="33.00390625" style="0" customWidth="1"/>
    <col min="5" max="5" width="14.75390625" style="0" customWidth="1"/>
    <col min="6" max="6" width="12.875" style="0" customWidth="1"/>
    <col min="7" max="7" width="12.625" style="0" customWidth="1"/>
  </cols>
  <sheetData>
    <row r="1" spans="5:8" ht="12.75">
      <c r="E1" s="1033" t="s">
        <v>441</v>
      </c>
      <c r="F1" s="1033"/>
      <c r="G1" s="1033"/>
      <c r="H1" s="792"/>
    </row>
    <row r="2" spans="5:8" ht="12.75">
      <c r="E2" s="1033" t="s">
        <v>293</v>
      </c>
      <c r="F2" s="1033"/>
      <c r="G2" s="1033"/>
      <c r="H2" s="792"/>
    </row>
    <row r="3" spans="5:8" ht="12.75">
      <c r="E3" s="792"/>
      <c r="F3" s="792"/>
      <c r="G3" s="792"/>
      <c r="H3" s="792"/>
    </row>
    <row r="4" spans="1:8" ht="51" customHeight="1">
      <c r="A4" s="1032" t="s">
        <v>407</v>
      </c>
      <c r="B4" s="1032"/>
      <c r="C4" s="1032"/>
      <c r="D4" s="1032"/>
      <c r="E4" s="1032"/>
      <c r="F4" s="1032"/>
      <c r="G4" s="1032"/>
      <c r="H4" s="791"/>
    </row>
    <row r="5" ht="13.5" thickBot="1"/>
    <row r="6" spans="1:7" s="779" customFormat="1" ht="39.75" customHeight="1" thickBot="1">
      <c r="A6" s="804" t="s">
        <v>398</v>
      </c>
      <c r="B6" s="805" t="s">
        <v>81</v>
      </c>
      <c r="C6" s="806" t="s">
        <v>67</v>
      </c>
      <c r="D6" s="805" t="s">
        <v>399</v>
      </c>
      <c r="E6" s="807" t="s">
        <v>400</v>
      </c>
      <c r="F6" s="807" t="s">
        <v>401</v>
      </c>
      <c r="G6" s="808" t="s">
        <v>402</v>
      </c>
    </row>
    <row r="7" spans="1:7" s="780" customFormat="1" ht="27" customHeight="1">
      <c r="A7" s="809">
        <v>754</v>
      </c>
      <c r="B7" s="810"/>
      <c r="C7" s="810"/>
      <c r="D7" s="810" t="s">
        <v>403</v>
      </c>
      <c r="E7" s="810"/>
      <c r="F7" s="811">
        <f>SUM(F8)</f>
        <v>108000</v>
      </c>
      <c r="G7" s="811">
        <f>SUM(G8)</f>
        <v>158000</v>
      </c>
    </row>
    <row r="8" spans="1:7" s="777" customFormat="1" ht="21.75" customHeight="1">
      <c r="A8" s="746"/>
      <c r="B8" s="778">
        <v>75405</v>
      </c>
      <c r="C8" s="746"/>
      <c r="D8" s="746" t="s">
        <v>404</v>
      </c>
      <c r="E8" s="746"/>
      <c r="F8" s="812">
        <f>SUM(F9:F10)</f>
        <v>108000</v>
      </c>
      <c r="G8" s="812">
        <v>158000</v>
      </c>
    </row>
    <row r="9" spans="1:7" s="777" customFormat="1" ht="78.75" customHeight="1">
      <c r="A9" s="783"/>
      <c r="B9" s="783"/>
      <c r="C9" s="786">
        <v>6610</v>
      </c>
      <c r="D9" s="787" t="s">
        <v>405</v>
      </c>
      <c r="E9" s="1034" t="s">
        <v>406</v>
      </c>
      <c r="F9" s="789">
        <v>58000</v>
      </c>
      <c r="G9" s="789"/>
    </row>
    <row r="10" spans="1:7" s="777" customFormat="1" ht="75" customHeight="1">
      <c r="A10" s="784"/>
      <c r="B10" s="784"/>
      <c r="C10" s="785">
        <v>6620</v>
      </c>
      <c r="D10" s="788" t="s">
        <v>414</v>
      </c>
      <c r="E10" s="1035"/>
      <c r="F10" s="790">
        <v>50000</v>
      </c>
      <c r="G10" s="790"/>
    </row>
    <row r="11" spans="1:7" s="782" customFormat="1" ht="26.25" customHeight="1">
      <c r="A11" s="1029" t="s">
        <v>41</v>
      </c>
      <c r="B11" s="1030"/>
      <c r="C11" s="1030"/>
      <c r="D11" s="1030"/>
      <c r="E11" s="1031"/>
      <c r="F11" s="781">
        <f>SUM(F7)</f>
        <v>108000</v>
      </c>
      <c r="G11" s="781">
        <f>SUM(G7)</f>
        <v>158000</v>
      </c>
    </row>
  </sheetData>
  <mergeCells count="5">
    <mergeCell ref="A11:E11"/>
    <mergeCell ref="A4:G4"/>
    <mergeCell ref="E1:G1"/>
    <mergeCell ref="E2:G2"/>
    <mergeCell ref="E9:E10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F339"/>
  <sheetViews>
    <sheetView workbookViewId="0" topLeftCell="A1">
      <selection activeCell="C1" sqref="C1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50.00390625" style="0" customWidth="1"/>
    <col min="4" max="4" width="13.125" style="235" customWidth="1"/>
    <col min="5" max="5" width="13.125" style="582" customWidth="1"/>
    <col min="6" max="6" width="13.125" style="0" customWidth="1"/>
  </cols>
  <sheetData>
    <row r="1" spans="1:6" ht="18.75">
      <c r="A1" s="89"/>
      <c r="B1" s="89"/>
      <c r="C1" s="9"/>
      <c r="D1" s="89"/>
      <c r="E1" s="178"/>
      <c r="F1" s="40" t="s">
        <v>432</v>
      </c>
    </row>
    <row r="2" spans="1:6" ht="18.75">
      <c r="A2" s="89"/>
      <c r="B2" s="89"/>
      <c r="C2" s="9"/>
      <c r="D2" s="89"/>
      <c r="E2" s="178"/>
      <c r="F2" s="40" t="s">
        <v>293</v>
      </c>
    </row>
    <row r="3" spans="1:6" ht="28.5" customHeight="1">
      <c r="A3" s="907" t="s">
        <v>214</v>
      </c>
      <c r="B3" s="907"/>
      <c r="C3" s="907"/>
      <c r="D3" s="907"/>
      <c r="E3" s="907"/>
      <c r="F3" s="907"/>
    </row>
    <row r="4" spans="1:6" ht="12" customHeight="1" thickBot="1">
      <c r="A4" s="89"/>
      <c r="B4" s="89"/>
      <c r="C4" s="9"/>
      <c r="D4" s="89"/>
      <c r="E4" s="178"/>
      <c r="F4" s="178"/>
    </row>
    <row r="5" spans="1:6" s="524" customFormat="1" ht="22.5" customHeight="1" thickBot="1">
      <c r="A5" s="454" t="s">
        <v>0</v>
      </c>
      <c r="B5" s="179" t="s">
        <v>81</v>
      </c>
      <c r="C5" s="179" t="s">
        <v>131</v>
      </c>
      <c r="D5" s="522" t="s">
        <v>291</v>
      </c>
      <c r="E5" s="566" t="s">
        <v>292</v>
      </c>
      <c r="F5" s="523" t="s">
        <v>65</v>
      </c>
    </row>
    <row r="6" spans="1:6" ht="19.5" thickBot="1">
      <c r="A6" s="453">
        <v>10</v>
      </c>
      <c r="B6" s="179"/>
      <c r="C6" s="390" t="s">
        <v>132</v>
      </c>
      <c r="D6" s="525" t="s">
        <v>64</v>
      </c>
      <c r="E6" s="424" t="s">
        <v>64</v>
      </c>
      <c r="F6" s="180">
        <f>SUM(F7)</f>
        <v>1200</v>
      </c>
    </row>
    <row r="7" spans="1:6" ht="19.5" thickBot="1">
      <c r="A7" s="181"/>
      <c r="B7" s="455">
        <v>1030</v>
      </c>
      <c r="C7" s="452" t="s">
        <v>133</v>
      </c>
      <c r="D7" s="526" t="s">
        <v>64</v>
      </c>
      <c r="E7" s="567" t="s">
        <v>64</v>
      </c>
      <c r="F7" s="182">
        <v>1200</v>
      </c>
    </row>
    <row r="8" spans="1:6" ht="19.5" thickBot="1">
      <c r="A8" s="454">
        <v>600</v>
      </c>
      <c r="B8" s="179"/>
      <c r="C8" s="390" t="s">
        <v>110</v>
      </c>
      <c r="D8" s="525" t="s">
        <v>64</v>
      </c>
      <c r="E8" s="583">
        <f>SUM(E9,E10,E13)</f>
        <v>2314850</v>
      </c>
      <c r="F8" s="824">
        <f>SUM(F9,F10,F13)</f>
        <v>8449850</v>
      </c>
    </row>
    <row r="9" spans="1:6" ht="18.75">
      <c r="A9" s="181"/>
      <c r="B9" s="456">
        <v>60004</v>
      </c>
      <c r="C9" s="457" t="s">
        <v>197</v>
      </c>
      <c r="D9" s="527" t="s">
        <v>64</v>
      </c>
      <c r="E9" s="568" t="s">
        <v>64</v>
      </c>
      <c r="F9" s="37">
        <v>2000000</v>
      </c>
    </row>
    <row r="10" spans="1:6" ht="18.75">
      <c r="A10" s="181"/>
      <c r="B10" s="456">
        <v>60014</v>
      </c>
      <c r="C10" s="457" t="s">
        <v>415</v>
      </c>
      <c r="D10" s="527" t="s">
        <v>64</v>
      </c>
      <c r="E10" s="569">
        <f>SUM(E11:E12)</f>
        <v>1014850</v>
      </c>
      <c r="F10" s="37">
        <f>SUM(F11:F12)</f>
        <v>1114850</v>
      </c>
    </row>
    <row r="11" spans="1:6" ht="18.75">
      <c r="A11" s="181"/>
      <c r="B11" s="465"/>
      <c r="C11" s="461" t="s">
        <v>134</v>
      </c>
      <c r="D11" s="534" t="s">
        <v>64</v>
      </c>
      <c r="E11" s="822">
        <v>14850</v>
      </c>
      <c r="F11" s="229">
        <v>14850</v>
      </c>
    </row>
    <row r="12" spans="1:6" ht="18.75">
      <c r="A12" s="181"/>
      <c r="B12" s="456"/>
      <c r="C12" s="469" t="s">
        <v>135</v>
      </c>
      <c r="D12" s="535" t="s">
        <v>64</v>
      </c>
      <c r="E12" s="823">
        <v>1000000</v>
      </c>
      <c r="F12" s="190">
        <v>1100000</v>
      </c>
    </row>
    <row r="13" spans="1:6" ht="18.75">
      <c r="A13" s="181"/>
      <c r="B13" s="458">
        <v>60016</v>
      </c>
      <c r="C13" s="459" t="s">
        <v>111</v>
      </c>
      <c r="D13" s="528" t="s">
        <v>64</v>
      </c>
      <c r="E13" s="570">
        <f>SUM(E14,E19)</f>
        <v>1300000</v>
      </c>
      <c r="F13" s="184">
        <f>SUM(F14,F19)</f>
        <v>5335000</v>
      </c>
    </row>
    <row r="14" spans="1:6" ht="18.75">
      <c r="A14" s="181"/>
      <c r="B14" s="460"/>
      <c r="C14" s="461" t="s">
        <v>134</v>
      </c>
      <c r="D14" s="529" t="s">
        <v>64</v>
      </c>
      <c r="E14" s="571">
        <f>SUM(E16:E18)</f>
        <v>220000</v>
      </c>
      <c r="F14" s="182">
        <f>SUM(F16:F18)</f>
        <v>1325000</v>
      </c>
    </row>
    <row r="15" spans="1:6" ht="14.25" customHeight="1">
      <c r="A15" s="181"/>
      <c r="B15" s="460"/>
      <c r="C15" s="382" t="s">
        <v>53</v>
      </c>
      <c r="D15" s="530"/>
      <c r="E15" s="403"/>
      <c r="F15" s="39"/>
    </row>
    <row r="16" spans="1:6" ht="18.75">
      <c r="A16" s="181"/>
      <c r="B16" s="185"/>
      <c r="C16" s="521" t="s">
        <v>187</v>
      </c>
      <c r="D16" s="865" t="s">
        <v>64</v>
      </c>
      <c r="E16" s="866" t="s">
        <v>64</v>
      </c>
      <c r="F16" s="902">
        <v>160000</v>
      </c>
    </row>
    <row r="17" spans="1:6" ht="18.75">
      <c r="A17" s="181"/>
      <c r="B17" s="185"/>
      <c r="C17" s="382" t="s">
        <v>188</v>
      </c>
      <c r="D17" s="908"/>
      <c r="E17" s="909"/>
      <c r="F17" s="903"/>
    </row>
    <row r="18" spans="1:6" ht="18.75">
      <c r="A18" s="181"/>
      <c r="B18" s="185"/>
      <c r="C18" s="462" t="s">
        <v>151</v>
      </c>
      <c r="D18" s="531" t="s">
        <v>64</v>
      </c>
      <c r="E18" s="572">
        <v>220000</v>
      </c>
      <c r="F18" s="186">
        <v>1165000</v>
      </c>
    </row>
    <row r="19" spans="1:6" ht="19.5" thickBot="1">
      <c r="A19" s="181"/>
      <c r="B19" s="183"/>
      <c r="C19" s="463" t="s">
        <v>135</v>
      </c>
      <c r="D19" s="532" t="s">
        <v>64</v>
      </c>
      <c r="E19" s="573">
        <v>1080000</v>
      </c>
      <c r="F19" s="187">
        <v>4010000</v>
      </c>
    </row>
    <row r="20" spans="1:6" ht="20.25" customHeight="1" thickBot="1">
      <c r="A20" s="454">
        <v>630</v>
      </c>
      <c r="B20" s="179"/>
      <c r="C20" s="390" t="s">
        <v>112</v>
      </c>
      <c r="D20" s="815">
        <f>SUM(D21,D22,)</f>
        <v>85500</v>
      </c>
      <c r="E20" s="424" t="s">
        <v>64</v>
      </c>
      <c r="F20" s="180">
        <f>SUM(F21,F22)</f>
        <v>965500</v>
      </c>
    </row>
    <row r="21" spans="1:6" ht="19.5" customHeight="1">
      <c r="A21" s="181"/>
      <c r="B21" s="458">
        <v>63003</v>
      </c>
      <c r="C21" s="464" t="s">
        <v>136</v>
      </c>
      <c r="D21" s="533" t="s">
        <v>64</v>
      </c>
      <c r="E21" s="584" t="s">
        <v>64</v>
      </c>
      <c r="F21" s="184">
        <v>19000</v>
      </c>
    </row>
    <row r="22" spans="1:6" ht="18.75">
      <c r="A22" s="181"/>
      <c r="B22" s="465">
        <v>63095</v>
      </c>
      <c r="C22" s="466" t="s">
        <v>113</v>
      </c>
      <c r="D22" s="825">
        <f>SUM(D23:D24)</f>
        <v>85500</v>
      </c>
      <c r="E22" s="585" t="s">
        <v>64</v>
      </c>
      <c r="F22" s="35">
        <f>SUM(F23:F24)</f>
        <v>946500</v>
      </c>
    </row>
    <row r="23" spans="1:6" ht="18" customHeight="1">
      <c r="A23" s="181"/>
      <c r="B23" s="465"/>
      <c r="C23" s="467" t="s">
        <v>134</v>
      </c>
      <c r="D23" s="534" t="s">
        <v>64</v>
      </c>
      <c r="E23" s="586" t="s">
        <v>64</v>
      </c>
      <c r="F23" s="229">
        <v>21000</v>
      </c>
    </row>
    <row r="24" spans="1:6" ht="16.5" customHeight="1" thickBot="1">
      <c r="A24" s="181"/>
      <c r="B24" s="468"/>
      <c r="C24" s="469" t="s">
        <v>135</v>
      </c>
      <c r="D24" s="823">
        <v>85500</v>
      </c>
      <c r="E24" s="587" t="s">
        <v>64</v>
      </c>
      <c r="F24" s="190">
        <v>925500</v>
      </c>
    </row>
    <row r="25" spans="1:6" ht="20.25" customHeight="1" thickBot="1">
      <c r="A25" s="454">
        <v>700</v>
      </c>
      <c r="B25" s="179"/>
      <c r="C25" s="211" t="s">
        <v>3</v>
      </c>
      <c r="D25" s="828">
        <f>SUM(D26,D29,D32,D33)</f>
        <v>125000</v>
      </c>
      <c r="E25" s="591">
        <f>SUM(E26,E29,E32,E33,)</f>
        <v>1166000</v>
      </c>
      <c r="F25" s="833">
        <f>SUM(F26,F29,F32,F33,)</f>
        <v>4876000</v>
      </c>
    </row>
    <row r="26" spans="1:6" ht="18.75">
      <c r="A26" s="181"/>
      <c r="B26" s="458">
        <v>70001</v>
      </c>
      <c r="C26" s="459" t="s">
        <v>137</v>
      </c>
      <c r="D26" s="528" t="s">
        <v>64</v>
      </c>
      <c r="E26" s="588" t="s">
        <v>64</v>
      </c>
      <c r="F26" s="184">
        <f>SUM(F28)</f>
        <v>670000</v>
      </c>
    </row>
    <row r="27" spans="1:6" ht="17.25" customHeight="1">
      <c r="A27" s="181"/>
      <c r="B27" s="465"/>
      <c r="C27" s="470" t="s">
        <v>53</v>
      </c>
      <c r="D27" s="537"/>
      <c r="E27" s="589"/>
      <c r="F27" s="35"/>
    </row>
    <row r="28" spans="1:6" ht="18.75" customHeight="1">
      <c r="A28" s="181"/>
      <c r="B28" s="456"/>
      <c r="C28" s="517" t="s">
        <v>196</v>
      </c>
      <c r="D28" s="538" t="s">
        <v>64</v>
      </c>
      <c r="E28" s="590" t="s">
        <v>64</v>
      </c>
      <c r="F28" s="37">
        <v>670000</v>
      </c>
    </row>
    <row r="29" spans="1:6" ht="18.75">
      <c r="A29" s="181"/>
      <c r="B29" s="471">
        <v>70005</v>
      </c>
      <c r="C29" s="459" t="s">
        <v>138</v>
      </c>
      <c r="D29" s="827">
        <f>SUM(D30:D31)</f>
        <v>125000</v>
      </c>
      <c r="E29" s="570">
        <f>SUM(E30:E31)</f>
        <v>66000</v>
      </c>
      <c r="F29" s="184">
        <f>SUM(F30:F31)</f>
        <v>986000</v>
      </c>
    </row>
    <row r="30" spans="1:6" ht="18.75">
      <c r="A30" s="181"/>
      <c r="B30" s="460"/>
      <c r="C30" s="461" t="s">
        <v>134</v>
      </c>
      <c r="D30" s="644" t="s">
        <v>64</v>
      </c>
      <c r="E30" s="571">
        <v>66000</v>
      </c>
      <c r="F30" s="182">
        <v>866000</v>
      </c>
    </row>
    <row r="31" spans="1:6" ht="18.75">
      <c r="A31" s="181"/>
      <c r="B31" s="456"/>
      <c r="C31" s="469" t="s">
        <v>135</v>
      </c>
      <c r="D31" s="823">
        <v>125000</v>
      </c>
      <c r="E31" s="587" t="s">
        <v>64</v>
      </c>
      <c r="F31" s="190">
        <v>120000</v>
      </c>
    </row>
    <row r="32" spans="1:6" ht="18.75">
      <c r="A32" s="181"/>
      <c r="B32" s="456">
        <v>70021</v>
      </c>
      <c r="C32" s="505" t="s">
        <v>425</v>
      </c>
      <c r="D32" s="547" t="s">
        <v>64</v>
      </c>
      <c r="E32" s="826">
        <v>700000</v>
      </c>
      <c r="F32" s="37">
        <v>700000</v>
      </c>
    </row>
    <row r="33" spans="1:6" ht="19.5" customHeight="1" thickBot="1">
      <c r="A33" s="181"/>
      <c r="B33" s="458">
        <v>70095</v>
      </c>
      <c r="C33" s="459" t="s">
        <v>139</v>
      </c>
      <c r="D33" s="528" t="s">
        <v>64</v>
      </c>
      <c r="E33" s="570">
        <v>400000</v>
      </c>
      <c r="F33" s="184">
        <v>2520000</v>
      </c>
    </row>
    <row r="34" spans="1:6" ht="21" customHeight="1" thickBot="1">
      <c r="A34" s="454">
        <v>710</v>
      </c>
      <c r="B34" s="179"/>
      <c r="C34" s="390" t="s">
        <v>7</v>
      </c>
      <c r="D34" s="525" t="s">
        <v>64</v>
      </c>
      <c r="E34" s="426">
        <f>SUM(E35:E37)</f>
        <v>24000</v>
      </c>
      <c r="F34" s="180">
        <f>SUM(F35,F36,F37)</f>
        <v>179000</v>
      </c>
    </row>
    <row r="35" spans="1:6" ht="18.75">
      <c r="A35" s="191"/>
      <c r="B35" s="472">
        <v>71004</v>
      </c>
      <c r="C35" s="520" t="s">
        <v>140</v>
      </c>
      <c r="D35" s="539" t="s">
        <v>64</v>
      </c>
      <c r="E35" s="592" t="s">
        <v>64</v>
      </c>
      <c r="F35" s="192">
        <v>125000</v>
      </c>
    </row>
    <row r="36" spans="1:6" ht="18.75">
      <c r="A36" s="181"/>
      <c r="B36" s="471">
        <v>71035</v>
      </c>
      <c r="C36" s="474" t="s">
        <v>141</v>
      </c>
      <c r="D36" s="540" t="s">
        <v>64</v>
      </c>
      <c r="E36" s="593" t="s">
        <v>64</v>
      </c>
      <c r="F36" s="33">
        <v>10000</v>
      </c>
    </row>
    <row r="37" spans="1:6" ht="19.5" thickBot="1">
      <c r="A37" s="181"/>
      <c r="B37" s="456">
        <v>71095</v>
      </c>
      <c r="C37" s="457" t="s">
        <v>152</v>
      </c>
      <c r="D37" s="527" t="s">
        <v>64</v>
      </c>
      <c r="E37" s="569">
        <v>24000</v>
      </c>
      <c r="F37" s="37">
        <v>44000</v>
      </c>
    </row>
    <row r="38" spans="1:6" ht="23.25" customHeight="1" thickBot="1">
      <c r="A38" s="454">
        <v>750</v>
      </c>
      <c r="B38" s="179"/>
      <c r="C38" s="390" t="s">
        <v>9</v>
      </c>
      <c r="D38" s="525" t="s">
        <v>64</v>
      </c>
      <c r="E38" s="426">
        <f>SUM(E39,E46,E47,E57)</f>
        <v>95871</v>
      </c>
      <c r="F38" s="180">
        <f>SUM(F39,F46,F47,F57)</f>
        <v>8664471</v>
      </c>
    </row>
    <row r="39" spans="1:6" ht="22.5" customHeight="1">
      <c r="A39" s="191"/>
      <c r="B39" s="472">
        <v>75011</v>
      </c>
      <c r="C39" s="473" t="s">
        <v>143</v>
      </c>
      <c r="D39" s="539" t="s">
        <v>64</v>
      </c>
      <c r="E39" s="592" t="s">
        <v>64</v>
      </c>
      <c r="F39" s="192">
        <f>SUM(F40)</f>
        <v>260600</v>
      </c>
    </row>
    <row r="40" spans="1:6" ht="18.75">
      <c r="A40" s="181"/>
      <c r="B40" s="460"/>
      <c r="C40" s="382" t="s">
        <v>134</v>
      </c>
      <c r="D40" s="541" t="s">
        <v>64</v>
      </c>
      <c r="E40" s="594" t="s">
        <v>64</v>
      </c>
      <c r="F40" s="39">
        <f>SUM(F42:F45)</f>
        <v>260600</v>
      </c>
    </row>
    <row r="41" spans="1:6" ht="15.75" customHeight="1">
      <c r="A41" s="181"/>
      <c r="B41" s="460"/>
      <c r="C41" s="382" t="s">
        <v>66</v>
      </c>
      <c r="D41" s="530"/>
      <c r="E41" s="595"/>
      <c r="F41" s="39"/>
    </row>
    <row r="42" spans="1:6" ht="18.75">
      <c r="A42" s="181"/>
      <c r="B42" s="460"/>
      <c r="C42" s="475" t="s">
        <v>144</v>
      </c>
      <c r="D42" s="541" t="s">
        <v>64</v>
      </c>
      <c r="E42" s="594" t="s">
        <v>64</v>
      </c>
      <c r="F42" s="39">
        <v>200000</v>
      </c>
    </row>
    <row r="43" spans="1:6" ht="19.5" thickBot="1">
      <c r="A43" s="199"/>
      <c r="B43" s="468"/>
      <c r="C43" s="498" t="s">
        <v>145</v>
      </c>
      <c r="D43" s="556" t="s">
        <v>64</v>
      </c>
      <c r="E43" s="610" t="s">
        <v>64</v>
      </c>
      <c r="F43" s="177">
        <v>17600</v>
      </c>
    </row>
    <row r="44" spans="1:6" ht="18.75">
      <c r="A44" s="181"/>
      <c r="B44" s="460"/>
      <c r="C44" s="481" t="s">
        <v>146</v>
      </c>
      <c r="D44" s="545" t="s">
        <v>64</v>
      </c>
      <c r="E44" s="596" t="s">
        <v>64</v>
      </c>
      <c r="F44" s="197">
        <v>38000</v>
      </c>
    </row>
    <row r="45" spans="1:6" ht="18.75">
      <c r="A45" s="181"/>
      <c r="B45" s="456"/>
      <c r="C45" s="477" t="s">
        <v>147</v>
      </c>
      <c r="D45" s="543" t="s">
        <v>64</v>
      </c>
      <c r="E45" s="598" t="s">
        <v>64</v>
      </c>
      <c r="F45" s="184">
        <v>5000</v>
      </c>
    </row>
    <row r="46" spans="1:6" ht="18.75" customHeight="1">
      <c r="A46" s="181"/>
      <c r="B46" s="471">
        <v>75022</v>
      </c>
      <c r="C46" s="474" t="s">
        <v>148</v>
      </c>
      <c r="D46" s="540" t="s">
        <v>64</v>
      </c>
      <c r="E46" s="593" t="s">
        <v>64</v>
      </c>
      <c r="F46" s="33">
        <v>330000</v>
      </c>
    </row>
    <row r="47" spans="1:6" ht="21.75" customHeight="1">
      <c r="A47" s="181"/>
      <c r="B47" s="456">
        <v>75023</v>
      </c>
      <c r="C47" s="457" t="s">
        <v>149</v>
      </c>
      <c r="D47" s="527" t="s">
        <v>64</v>
      </c>
      <c r="E47" s="569">
        <f>SUM(E48,E56)</f>
        <v>60000</v>
      </c>
      <c r="F47" s="37">
        <f>SUM(F48,F56)</f>
        <v>7588000</v>
      </c>
    </row>
    <row r="48" spans="1:6" ht="18.75">
      <c r="A48" s="196"/>
      <c r="B48" s="480"/>
      <c r="C48" s="382" t="s">
        <v>134</v>
      </c>
      <c r="D48" s="541" t="s">
        <v>64</v>
      </c>
      <c r="E48" s="594" t="s">
        <v>64</v>
      </c>
      <c r="F48" s="39">
        <f>SUM(F50:F55)</f>
        <v>7271000</v>
      </c>
    </row>
    <row r="49" spans="1:6" ht="18.75">
      <c r="A49" s="196"/>
      <c r="B49" s="480"/>
      <c r="C49" s="382" t="s">
        <v>66</v>
      </c>
      <c r="D49" s="530"/>
      <c r="E49" s="595"/>
      <c r="F49" s="39"/>
    </row>
    <row r="50" spans="1:6" ht="18.75">
      <c r="A50" s="196"/>
      <c r="B50" s="480"/>
      <c r="C50" s="481" t="s">
        <v>144</v>
      </c>
      <c r="D50" s="545" t="s">
        <v>64</v>
      </c>
      <c r="E50" s="596" t="s">
        <v>64</v>
      </c>
      <c r="F50" s="197">
        <v>4681000</v>
      </c>
    </row>
    <row r="51" spans="1:6" ht="18.75">
      <c r="A51" s="196"/>
      <c r="B51" s="480"/>
      <c r="C51" s="481" t="s">
        <v>145</v>
      </c>
      <c r="D51" s="545" t="s">
        <v>64</v>
      </c>
      <c r="E51" s="596" t="s">
        <v>64</v>
      </c>
      <c r="F51" s="197">
        <v>332400</v>
      </c>
    </row>
    <row r="52" spans="1:6" ht="18.75">
      <c r="A52" s="196"/>
      <c r="B52" s="480"/>
      <c r="C52" s="476" t="s">
        <v>146</v>
      </c>
      <c r="D52" s="542" t="s">
        <v>64</v>
      </c>
      <c r="E52" s="597" t="s">
        <v>64</v>
      </c>
      <c r="F52" s="188">
        <v>837000</v>
      </c>
    </row>
    <row r="53" spans="1:6" ht="18.75">
      <c r="A53" s="196"/>
      <c r="B53" s="480"/>
      <c r="C53" s="476" t="s">
        <v>147</v>
      </c>
      <c r="D53" s="542" t="s">
        <v>64</v>
      </c>
      <c r="E53" s="597" t="s">
        <v>64</v>
      </c>
      <c r="F53" s="188">
        <v>120000</v>
      </c>
    </row>
    <row r="54" spans="1:6" ht="18.75">
      <c r="A54" s="196"/>
      <c r="B54" s="480"/>
      <c r="C54" s="476" t="s">
        <v>150</v>
      </c>
      <c r="D54" s="542" t="s">
        <v>64</v>
      </c>
      <c r="E54" s="597" t="s">
        <v>64</v>
      </c>
      <c r="F54" s="188">
        <v>105000</v>
      </c>
    </row>
    <row r="55" spans="1:6" ht="18.75">
      <c r="A55" s="196"/>
      <c r="B55" s="480"/>
      <c r="C55" s="475" t="s">
        <v>151</v>
      </c>
      <c r="D55" s="541" t="s">
        <v>64</v>
      </c>
      <c r="E55" s="594" t="s">
        <v>64</v>
      </c>
      <c r="F55" s="39">
        <v>1195600</v>
      </c>
    </row>
    <row r="56" spans="1:6" ht="18.75">
      <c r="A56" s="196"/>
      <c r="B56" s="482"/>
      <c r="C56" s="469" t="s">
        <v>135</v>
      </c>
      <c r="D56" s="535" t="s">
        <v>64</v>
      </c>
      <c r="E56" s="575">
        <v>60000</v>
      </c>
      <c r="F56" s="190">
        <v>317000</v>
      </c>
    </row>
    <row r="57" spans="1:6" ht="24.75" customHeight="1">
      <c r="A57" s="181"/>
      <c r="B57" s="456">
        <v>75095</v>
      </c>
      <c r="C57" s="457" t="s">
        <v>206</v>
      </c>
      <c r="D57" s="527" t="s">
        <v>64</v>
      </c>
      <c r="E57" s="569">
        <f>SUM(E58:E59)</f>
        <v>35871</v>
      </c>
      <c r="F57" s="37">
        <f>SUM(F58:F59)</f>
        <v>485871</v>
      </c>
    </row>
    <row r="58" spans="1:6" ht="18.75">
      <c r="A58" s="181"/>
      <c r="B58" s="460"/>
      <c r="C58" s="467" t="s">
        <v>134</v>
      </c>
      <c r="D58" s="534" t="s">
        <v>64</v>
      </c>
      <c r="E58" s="574">
        <v>35871</v>
      </c>
      <c r="F58" s="229">
        <v>385871</v>
      </c>
    </row>
    <row r="59" spans="1:6" ht="19.5" thickBot="1">
      <c r="A59" s="181"/>
      <c r="B59" s="460"/>
      <c r="C59" s="469" t="s">
        <v>135</v>
      </c>
      <c r="D59" s="535" t="s">
        <v>64</v>
      </c>
      <c r="E59" s="587" t="s">
        <v>64</v>
      </c>
      <c r="F59" s="190">
        <v>100000</v>
      </c>
    </row>
    <row r="60" spans="1:6" ht="41.25" customHeight="1" thickBot="1">
      <c r="A60" s="483">
        <v>751</v>
      </c>
      <c r="B60" s="484"/>
      <c r="C60" s="643" t="s">
        <v>12</v>
      </c>
      <c r="D60" s="536" t="s">
        <v>64</v>
      </c>
      <c r="E60" s="405" t="s">
        <v>64</v>
      </c>
      <c r="F60" s="198">
        <f>SUM(F61)</f>
        <v>9470</v>
      </c>
    </row>
    <row r="61" spans="1:6" ht="21" customHeight="1">
      <c r="A61" s="181"/>
      <c r="B61" s="456">
        <v>75101</v>
      </c>
      <c r="C61" s="457" t="s">
        <v>82</v>
      </c>
      <c r="D61" s="527" t="s">
        <v>64</v>
      </c>
      <c r="E61" s="568" t="s">
        <v>64</v>
      </c>
      <c r="F61" s="37">
        <f>SUM(F62)</f>
        <v>9470</v>
      </c>
    </row>
    <row r="62" spans="1:6" ht="18.75">
      <c r="A62" s="181"/>
      <c r="B62" s="460"/>
      <c r="C62" s="382" t="s">
        <v>134</v>
      </c>
      <c r="D62" s="541" t="s">
        <v>64</v>
      </c>
      <c r="E62" s="594" t="s">
        <v>64</v>
      </c>
      <c r="F62" s="39">
        <f>SUM(F64:F67)</f>
        <v>9470</v>
      </c>
    </row>
    <row r="63" spans="1:6" ht="18.75">
      <c r="A63" s="181"/>
      <c r="B63" s="460"/>
      <c r="C63" s="382" t="s">
        <v>66</v>
      </c>
      <c r="D63" s="530"/>
      <c r="E63" s="595"/>
      <c r="F63" s="39"/>
    </row>
    <row r="64" spans="1:6" ht="18.75">
      <c r="A64" s="181"/>
      <c r="B64" s="460"/>
      <c r="C64" s="481" t="s">
        <v>144</v>
      </c>
      <c r="D64" s="545" t="s">
        <v>64</v>
      </c>
      <c r="E64" s="596" t="s">
        <v>64</v>
      </c>
      <c r="F64" s="197">
        <v>7000</v>
      </c>
    </row>
    <row r="65" spans="1:6" ht="18.75">
      <c r="A65" s="181"/>
      <c r="B65" s="460"/>
      <c r="C65" s="476" t="s">
        <v>146</v>
      </c>
      <c r="D65" s="542" t="s">
        <v>64</v>
      </c>
      <c r="E65" s="597" t="s">
        <v>64</v>
      </c>
      <c r="F65" s="188">
        <v>1200</v>
      </c>
    </row>
    <row r="66" spans="1:6" ht="18.75">
      <c r="A66" s="181"/>
      <c r="B66" s="460"/>
      <c r="C66" s="476" t="s">
        <v>147</v>
      </c>
      <c r="D66" s="542" t="s">
        <v>64</v>
      </c>
      <c r="E66" s="597" t="s">
        <v>64</v>
      </c>
      <c r="F66" s="188">
        <v>170</v>
      </c>
    </row>
    <row r="67" spans="1:6" ht="19.5" thickBot="1">
      <c r="A67" s="181"/>
      <c r="B67" s="460"/>
      <c r="C67" s="476" t="s">
        <v>151</v>
      </c>
      <c r="D67" s="542" t="s">
        <v>64</v>
      </c>
      <c r="E67" s="597" t="s">
        <v>64</v>
      </c>
      <c r="F67" s="188">
        <v>1100</v>
      </c>
    </row>
    <row r="68" spans="1:6" ht="25.5" customHeight="1" thickBot="1">
      <c r="A68" s="454">
        <v>754</v>
      </c>
      <c r="B68" s="179"/>
      <c r="C68" s="669" t="s">
        <v>13</v>
      </c>
      <c r="D68" s="525" t="s">
        <v>64</v>
      </c>
      <c r="E68" s="426">
        <f>SUM(E69,E70,E71,E72,E81,E82)</f>
        <v>139000</v>
      </c>
      <c r="F68" s="180">
        <f>SUM(F69,F70,F71,F72,F81,F82)</f>
        <v>1329000</v>
      </c>
    </row>
    <row r="69" spans="1:6" ht="19.5" customHeight="1">
      <c r="A69" s="212"/>
      <c r="B69" s="472">
        <v>75405</v>
      </c>
      <c r="C69" s="485" t="s">
        <v>215</v>
      </c>
      <c r="D69" s="539" t="s">
        <v>64</v>
      </c>
      <c r="E69" s="829">
        <v>108000</v>
      </c>
      <c r="F69" s="192">
        <v>158000</v>
      </c>
    </row>
    <row r="70" spans="1:6" ht="21" customHeight="1">
      <c r="A70" s="181"/>
      <c r="B70" s="456">
        <v>75412</v>
      </c>
      <c r="C70" s="486" t="s">
        <v>189</v>
      </c>
      <c r="D70" s="546" t="s">
        <v>64</v>
      </c>
      <c r="E70" s="599" t="s">
        <v>64</v>
      </c>
      <c r="F70" s="37">
        <v>18000</v>
      </c>
    </row>
    <row r="71" spans="1:6" ht="18.75">
      <c r="A71" s="181"/>
      <c r="B71" s="456">
        <v>75414</v>
      </c>
      <c r="C71" s="459" t="s">
        <v>153</v>
      </c>
      <c r="D71" s="528" t="s">
        <v>64</v>
      </c>
      <c r="E71" s="588" t="s">
        <v>64</v>
      </c>
      <c r="F71" s="184">
        <v>45000</v>
      </c>
    </row>
    <row r="72" spans="1:6" ht="18.75">
      <c r="A72" s="181"/>
      <c r="B72" s="471">
        <v>75416</v>
      </c>
      <c r="C72" s="474" t="s">
        <v>154</v>
      </c>
      <c r="D72" s="540" t="s">
        <v>64</v>
      </c>
      <c r="E72" s="593" t="s">
        <v>64</v>
      </c>
      <c r="F72" s="33">
        <f>SUM(F73)</f>
        <v>1007000</v>
      </c>
    </row>
    <row r="73" spans="1:6" ht="18.75">
      <c r="A73" s="181"/>
      <c r="B73" s="460"/>
      <c r="C73" s="382" t="s">
        <v>134</v>
      </c>
      <c r="D73" s="541" t="s">
        <v>64</v>
      </c>
      <c r="E73" s="594" t="s">
        <v>64</v>
      </c>
      <c r="F73" s="39">
        <f>SUM(F75:F80)</f>
        <v>1007000</v>
      </c>
    </row>
    <row r="74" spans="1:6" ht="17.25" customHeight="1">
      <c r="A74" s="181"/>
      <c r="B74" s="460"/>
      <c r="C74" s="382" t="s">
        <v>66</v>
      </c>
      <c r="D74" s="530"/>
      <c r="E74" s="595"/>
      <c r="F74" s="39"/>
    </row>
    <row r="75" spans="1:6" ht="18.75">
      <c r="A75" s="181"/>
      <c r="B75" s="460"/>
      <c r="C75" s="481" t="s">
        <v>144</v>
      </c>
      <c r="D75" s="545" t="s">
        <v>64</v>
      </c>
      <c r="E75" s="596" t="s">
        <v>64</v>
      </c>
      <c r="F75" s="197">
        <v>717000</v>
      </c>
    </row>
    <row r="76" spans="1:6" ht="16.5" customHeight="1">
      <c r="A76" s="181"/>
      <c r="B76" s="460"/>
      <c r="C76" s="481" t="s">
        <v>145</v>
      </c>
      <c r="D76" s="545" t="s">
        <v>64</v>
      </c>
      <c r="E76" s="596" t="s">
        <v>64</v>
      </c>
      <c r="F76" s="197">
        <v>55000</v>
      </c>
    </row>
    <row r="77" spans="1:6" ht="17.25" customHeight="1">
      <c r="A77" s="181"/>
      <c r="B77" s="460"/>
      <c r="C77" s="476" t="s">
        <v>146</v>
      </c>
      <c r="D77" s="542" t="s">
        <v>64</v>
      </c>
      <c r="E77" s="597" t="s">
        <v>64</v>
      </c>
      <c r="F77" s="188">
        <v>133400</v>
      </c>
    </row>
    <row r="78" spans="1:6" ht="16.5" customHeight="1">
      <c r="A78" s="181"/>
      <c r="B78" s="460"/>
      <c r="C78" s="476" t="s">
        <v>147</v>
      </c>
      <c r="D78" s="542" t="s">
        <v>64</v>
      </c>
      <c r="E78" s="597" t="s">
        <v>64</v>
      </c>
      <c r="F78" s="188">
        <v>19000</v>
      </c>
    </row>
    <row r="79" spans="1:6" ht="15.75" customHeight="1">
      <c r="A79" s="181"/>
      <c r="B79" s="460"/>
      <c r="C79" s="476" t="s">
        <v>150</v>
      </c>
      <c r="D79" s="542" t="s">
        <v>64</v>
      </c>
      <c r="E79" s="597" t="s">
        <v>64</v>
      </c>
      <c r="F79" s="188">
        <v>17000</v>
      </c>
    </row>
    <row r="80" spans="1:6" ht="17.25" customHeight="1">
      <c r="A80" s="181"/>
      <c r="B80" s="456"/>
      <c r="C80" s="487" t="s">
        <v>151</v>
      </c>
      <c r="D80" s="547" t="s">
        <v>64</v>
      </c>
      <c r="E80" s="600" t="s">
        <v>64</v>
      </c>
      <c r="F80" s="37">
        <v>65600</v>
      </c>
    </row>
    <row r="81" spans="1:6" ht="18.75" customHeight="1">
      <c r="A81" s="181"/>
      <c r="B81" s="471">
        <v>75478</v>
      </c>
      <c r="C81" s="519" t="s">
        <v>216</v>
      </c>
      <c r="D81" s="548" t="s">
        <v>64</v>
      </c>
      <c r="E81" s="601" t="s">
        <v>64</v>
      </c>
      <c r="F81" s="33">
        <v>20000</v>
      </c>
    </row>
    <row r="82" spans="1:6" ht="21" customHeight="1" thickBot="1">
      <c r="A82" s="199"/>
      <c r="B82" s="468">
        <v>75495</v>
      </c>
      <c r="C82" s="376" t="s">
        <v>152</v>
      </c>
      <c r="D82" s="549" t="s">
        <v>64</v>
      </c>
      <c r="E82" s="399">
        <v>31000</v>
      </c>
      <c r="F82" s="201">
        <v>81000</v>
      </c>
    </row>
    <row r="83" spans="1:6" ht="54" customHeight="1" thickBot="1">
      <c r="A83" s="488">
        <v>756</v>
      </c>
      <c r="B83" s="489"/>
      <c r="C83" s="643" t="s">
        <v>201</v>
      </c>
      <c r="D83" s="550" t="s">
        <v>64</v>
      </c>
      <c r="E83" s="602" t="s">
        <v>64</v>
      </c>
      <c r="F83" s="202">
        <f>SUM(F84)</f>
        <v>80000</v>
      </c>
    </row>
    <row r="84" spans="1:6" ht="32.25" thickBot="1">
      <c r="A84" s="194"/>
      <c r="B84" s="490">
        <v>75647</v>
      </c>
      <c r="C84" s="445" t="s">
        <v>186</v>
      </c>
      <c r="D84" s="551" t="s">
        <v>64</v>
      </c>
      <c r="E84" s="603" t="s">
        <v>64</v>
      </c>
      <c r="F84" s="195">
        <v>80000</v>
      </c>
    </row>
    <row r="85" spans="1:6" ht="25.5" customHeight="1" thickBot="1">
      <c r="A85" s="454">
        <v>757</v>
      </c>
      <c r="B85" s="179"/>
      <c r="C85" s="390" t="s">
        <v>155</v>
      </c>
      <c r="D85" s="525" t="s">
        <v>64</v>
      </c>
      <c r="E85" s="424" t="s">
        <v>64</v>
      </c>
      <c r="F85" s="180">
        <f>SUM(F86)</f>
        <v>1170000</v>
      </c>
    </row>
    <row r="86" spans="1:6" ht="20.25" customHeight="1">
      <c r="A86" s="191"/>
      <c r="B86" s="472">
        <v>75702</v>
      </c>
      <c r="C86" s="473" t="s">
        <v>156</v>
      </c>
      <c r="D86" s="539" t="s">
        <v>64</v>
      </c>
      <c r="E86" s="592" t="s">
        <v>64</v>
      </c>
      <c r="F86" s="192">
        <f>SUM(F87)</f>
        <v>1170000</v>
      </c>
    </row>
    <row r="87" spans="1:6" ht="18.75">
      <c r="A87" s="181"/>
      <c r="B87" s="460"/>
      <c r="C87" s="382" t="s">
        <v>134</v>
      </c>
      <c r="D87" s="541" t="s">
        <v>64</v>
      </c>
      <c r="E87" s="594" t="s">
        <v>64</v>
      </c>
      <c r="F87" s="39">
        <f>SUM(F89:F90)</f>
        <v>1170000</v>
      </c>
    </row>
    <row r="88" spans="1:6" ht="18.75">
      <c r="A88" s="181"/>
      <c r="B88" s="460"/>
      <c r="C88" s="382" t="s">
        <v>66</v>
      </c>
      <c r="D88" s="530"/>
      <c r="E88" s="595"/>
      <c r="F88" s="39"/>
    </row>
    <row r="89" spans="1:6" ht="17.25" customHeight="1">
      <c r="A89" s="193"/>
      <c r="B89" s="491"/>
      <c r="C89" s="492" t="s">
        <v>157</v>
      </c>
      <c r="D89" s="552" t="s">
        <v>64</v>
      </c>
      <c r="E89" s="604" t="s">
        <v>64</v>
      </c>
      <c r="F89" s="203">
        <v>1150000</v>
      </c>
    </row>
    <row r="90" spans="1:6" ht="17.25" customHeight="1" thickBot="1">
      <c r="A90" s="193"/>
      <c r="B90" s="491"/>
      <c r="C90" s="492" t="s">
        <v>151</v>
      </c>
      <c r="D90" s="553" t="s">
        <v>64</v>
      </c>
      <c r="E90" s="605" t="s">
        <v>64</v>
      </c>
      <c r="F90" s="225">
        <v>20000</v>
      </c>
    </row>
    <row r="91" spans="1:6" ht="22.5" customHeight="1" thickBot="1">
      <c r="A91" s="454">
        <v>758</v>
      </c>
      <c r="B91" s="179"/>
      <c r="C91" s="390" t="s">
        <v>158</v>
      </c>
      <c r="D91" s="525" t="s">
        <v>64</v>
      </c>
      <c r="E91" s="424" t="s">
        <v>64</v>
      </c>
      <c r="F91" s="180">
        <f>SUM(F92)</f>
        <v>650000</v>
      </c>
    </row>
    <row r="92" spans="1:6" ht="18.75">
      <c r="A92" s="181"/>
      <c r="B92" s="458">
        <v>75818</v>
      </c>
      <c r="C92" s="459" t="s">
        <v>159</v>
      </c>
      <c r="D92" s="528" t="s">
        <v>64</v>
      </c>
      <c r="E92" s="588" t="s">
        <v>64</v>
      </c>
      <c r="F92" s="184">
        <f>SUM(F94:F95)</f>
        <v>650000</v>
      </c>
    </row>
    <row r="93" spans="1:6" ht="18.75">
      <c r="A93" s="181"/>
      <c r="B93" s="460"/>
      <c r="C93" s="382" t="s">
        <v>66</v>
      </c>
      <c r="D93" s="530"/>
      <c r="E93" s="595"/>
      <c r="F93" s="39"/>
    </row>
    <row r="94" spans="1:6" ht="18.75">
      <c r="A94" s="181"/>
      <c r="B94" s="460"/>
      <c r="C94" s="475" t="s">
        <v>160</v>
      </c>
      <c r="D94" s="541" t="s">
        <v>64</v>
      </c>
      <c r="E94" s="594" t="s">
        <v>64</v>
      </c>
      <c r="F94" s="39">
        <v>300000</v>
      </c>
    </row>
    <row r="95" spans="1:6" ht="37.5" customHeight="1" thickBot="1">
      <c r="A95" s="181"/>
      <c r="B95" s="460"/>
      <c r="C95" s="493" t="s">
        <v>302</v>
      </c>
      <c r="D95" s="606" t="s">
        <v>64</v>
      </c>
      <c r="E95" s="428" t="s">
        <v>64</v>
      </c>
      <c r="F95" s="188">
        <v>350000</v>
      </c>
    </row>
    <row r="96" spans="1:6" ht="20.25" customHeight="1" thickBot="1">
      <c r="A96" s="454">
        <v>801</v>
      </c>
      <c r="B96" s="179"/>
      <c r="C96" s="390" t="s">
        <v>36</v>
      </c>
      <c r="D96" s="525" t="s">
        <v>64</v>
      </c>
      <c r="E96" s="426">
        <f>SUM(E97,E106,E119,E131,E140,E149,E158,E167,)</f>
        <v>165000</v>
      </c>
      <c r="F96" s="180">
        <f>SUM(F97,F106,F119,F131,F140,F149,F158,F167)</f>
        <v>32185019</v>
      </c>
    </row>
    <row r="97" spans="1:6" ht="18.75" customHeight="1">
      <c r="A97" s="181"/>
      <c r="B97" s="456">
        <v>80101</v>
      </c>
      <c r="C97" s="457" t="s">
        <v>161</v>
      </c>
      <c r="D97" s="527" t="s">
        <v>64</v>
      </c>
      <c r="E97" s="568" t="s">
        <v>64</v>
      </c>
      <c r="F97" s="37">
        <f>SUM(F98)</f>
        <v>15748300</v>
      </c>
    </row>
    <row r="98" spans="1:6" ht="18.75">
      <c r="A98" s="181"/>
      <c r="B98" s="460"/>
      <c r="C98" s="382" t="s">
        <v>134</v>
      </c>
      <c r="D98" s="541" t="s">
        <v>64</v>
      </c>
      <c r="E98" s="594" t="s">
        <v>64</v>
      </c>
      <c r="F98" s="39">
        <f>SUM(F100:F105)</f>
        <v>15748300</v>
      </c>
    </row>
    <row r="99" spans="1:6" ht="18.75">
      <c r="A99" s="181"/>
      <c r="B99" s="460"/>
      <c r="C99" s="382" t="s">
        <v>66</v>
      </c>
      <c r="D99" s="530"/>
      <c r="E99" s="595"/>
      <c r="F99" s="39"/>
    </row>
    <row r="100" spans="1:6" ht="18.75">
      <c r="A100" s="181"/>
      <c r="B100" s="460"/>
      <c r="C100" s="481" t="s">
        <v>144</v>
      </c>
      <c r="D100" s="545" t="s">
        <v>64</v>
      </c>
      <c r="E100" s="596" t="s">
        <v>64</v>
      </c>
      <c r="F100" s="197">
        <v>10217850</v>
      </c>
    </row>
    <row r="101" spans="1:6" ht="18.75">
      <c r="A101" s="181"/>
      <c r="B101" s="460"/>
      <c r="C101" s="476" t="s">
        <v>145</v>
      </c>
      <c r="D101" s="542" t="s">
        <v>64</v>
      </c>
      <c r="E101" s="597" t="s">
        <v>64</v>
      </c>
      <c r="F101" s="188">
        <v>853630</v>
      </c>
    </row>
    <row r="102" spans="1:6" ht="18.75">
      <c r="A102" s="181"/>
      <c r="B102" s="460"/>
      <c r="C102" s="476" t="s">
        <v>146</v>
      </c>
      <c r="D102" s="542" t="s">
        <v>64</v>
      </c>
      <c r="E102" s="597" t="s">
        <v>64</v>
      </c>
      <c r="F102" s="188">
        <v>1978860</v>
      </c>
    </row>
    <row r="103" spans="1:6" ht="18.75">
      <c r="A103" s="181"/>
      <c r="B103" s="460"/>
      <c r="C103" s="476" t="s">
        <v>147</v>
      </c>
      <c r="D103" s="542" t="s">
        <v>64</v>
      </c>
      <c r="E103" s="597" t="s">
        <v>64</v>
      </c>
      <c r="F103" s="188">
        <v>268350</v>
      </c>
    </row>
    <row r="104" spans="1:6" ht="18.75">
      <c r="A104" s="181"/>
      <c r="B104" s="460"/>
      <c r="C104" s="481" t="s">
        <v>150</v>
      </c>
      <c r="D104" s="545" t="s">
        <v>64</v>
      </c>
      <c r="E104" s="596" t="s">
        <v>64</v>
      </c>
      <c r="F104" s="197">
        <v>634610</v>
      </c>
    </row>
    <row r="105" spans="1:6" ht="18.75">
      <c r="A105" s="181"/>
      <c r="B105" s="460"/>
      <c r="C105" s="475" t="s">
        <v>151</v>
      </c>
      <c r="D105" s="541" t="s">
        <v>64</v>
      </c>
      <c r="E105" s="594" t="s">
        <v>64</v>
      </c>
      <c r="F105" s="39">
        <v>1795000</v>
      </c>
    </row>
    <row r="106" spans="1:6" ht="19.5" customHeight="1">
      <c r="A106" s="181"/>
      <c r="B106" s="471">
        <v>80104</v>
      </c>
      <c r="C106" s="474" t="s">
        <v>171</v>
      </c>
      <c r="D106" s="540" t="s">
        <v>64</v>
      </c>
      <c r="E106" s="609">
        <f>SUM(E107)</f>
        <v>15000</v>
      </c>
      <c r="F106" s="33">
        <f>SUM(F107)</f>
        <v>3475000</v>
      </c>
    </row>
    <row r="107" spans="1:6" ht="20.25" customHeight="1">
      <c r="A107" s="181"/>
      <c r="B107" s="460"/>
      <c r="C107" s="382" t="s">
        <v>134</v>
      </c>
      <c r="D107" s="541" t="s">
        <v>64</v>
      </c>
      <c r="E107" s="403">
        <f>SUM(E109:E118)</f>
        <v>15000</v>
      </c>
      <c r="F107" s="39">
        <f>SUM(F109:F118)</f>
        <v>3475000</v>
      </c>
    </row>
    <row r="108" spans="1:6" ht="18.75">
      <c r="A108" s="181"/>
      <c r="B108" s="460"/>
      <c r="C108" s="382" t="s">
        <v>66</v>
      </c>
      <c r="D108" s="530"/>
      <c r="E108" s="403"/>
      <c r="F108" s="39"/>
    </row>
    <row r="109" spans="1:6" ht="18.75">
      <c r="A109" s="181"/>
      <c r="B109" s="460"/>
      <c r="C109" s="481" t="s">
        <v>144</v>
      </c>
      <c r="D109" s="545" t="s">
        <v>64</v>
      </c>
      <c r="E109" s="596" t="s">
        <v>64</v>
      </c>
      <c r="F109" s="197">
        <v>199850</v>
      </c>
    </row>
    <row r="110" spans="1:6" ht="18.75">
      <c r="A110" s="181"/>
      <c r="B110" s="460"/>
      <c r="C110" s="476" t="s">
        <v>145</v>
      </c>
      <c r="D110" s="542" t="s">
        <v>64</v>
      </c>
      <c r="E110" s="597" t="s">
        <v>64</v>
      </c>
      <c r="F110" s="188">
        <v>16240</v>
      </c>
    </row>
    <row r="111" spans="1:6" ht="18.75">
      <c r="A111" s="181"/>
      <c r="B111" s="460"/>
      <c r="C111" s="476" t="s">
        <v>146</v>
      </c>
      <c r="D111" s="542" t="s">
        <v>64</v>
      </c>
      <c r="E111" s="597" t="s">
        <v>64</v>
      </c>
      <c r="F111" s="188">
        <v>38650</v>
      </c>
    </row>
    <row r="112" spans="1:6" ht="18.75">
      <c r="A112" s="181"/>
      <c r="B112" s="460"/>
      <c r="C112" s="476" t="s">
        <v>147</v>
      </c>
      <c r="D112" s="542" t="s">
        <v>64</v>
      </c>
      <c r="E112" s="597" t="s">
        <v>64</v>
      </c>
      <c r="F112" s="188">
        <v>5280</v>
      </c>
    </row>
    <row r="113" spans="1:6" ht="17.25" customHeight="1">
      <c r="A113" s="181"/>
      <c r="B113" s="460"/>
      <c r="C113" s="481" t="s">
        <v>150</v>
      </c>
      <c r="D113" s="545" t="s">
        <v>64</v>
      </c>
      <c r="E113" s="596" t="s">
        <v>64</v>
      </c>
      <c r="F113" s="197">
        <v>15160</v>
      </c>
    </row>
    <row r="114" spans="1:6" ht="18.75">
      <c r="A114" s="181"/>
      <c r="B114" s="460"/>
      <c r="C114" s="494" t="s">
        <v>172</v>
      </c>
      <c r="D114" s="554" t="s">
        <v>64</v>
      </c>
      <c r="E114" s="607" t="s">
        <v>64</v>
      </c>
      <c r="F114" s="197">
        <v>1145000</v>
      </c>
    </row>
    <row r="115" spans="1:6" ht="18" customHeight="1">
      <c r="A115" s="181"/>
      <c r="B115" s="185"/>
      <c r="C115" s="495" t="s">
        <v>311</v>
      </c>
      <c r="D115" s="910" t="s">
        <v>64</v>
      </c>
      <c r="E115" s="912" t="s">
        <v>64</v>
      </c>
      <c r="F115" s="904">
        <v>375000</v>
      </c>
    </row>
    <row r="116" spans="1:6" ht="31.5" customHeight="1">
      <c r="A116" s="181"/>
      <c r="B116" s="185"/>
      <c r="C116" s="496" t="s">
        <v>309</v>
      </c>
      <c r="D116" s="911"/>
      <c r="E116" s="913"/>
      <c r="F116" s="903"/>
    </row>
    <row r="117" spans="1:6" ht="35.25" customHeight="1">
      <c r="A117" s="181"/>
      <c r="B117" s="185"/>
      <c r="C117" s="497" t="s">
        <v>303</v>
      </c>
      <c r="D117" s="555" t="s">
        <v>64</v>
      </c>
      <c r="E117" s="608" t="s">
        <v>64</v>
      </c>
      <c r="F117" s="182">
        <v>1624000</v>
      </c>
    </row>
    <row r="118" spans="1:6" ht="15.75" customHeight="1">
      <c r="A118" s="181"/>
      <c r="B118" s="185"/>
      <c r="C118" s="477" t="s">
        <v>151</v>
      </c>
      <c r="D118" s="543" t="s">
        <v>64</v>
      </c>
      <c r="E118" s="670">
        <v>15000</v>
      </c>
      <c r="F118" s="184">
        <v>55820</v>
      </c>
    </row>
    <row r="119" spans="1:6" ht="18.75" customHeight="1" thickBot="1">
      <c r="A119" s="199"/>
      <c r="B119" s="478">
        <v>80110</v>
      </c>
      <c r="C119" s="479" t="s">
        <v>162</v>
      </c>
      <c r="D119" s="544" t="s">
        <v>64</v>
      </c>
      <c r="E119" s="837">
        <f>SUM(E120,E130)</f>
        <v>120000</v>
      </c>
      <c r="F119" s="189">
        <f>SUM(F120,F130)</f>
        <v>10485000</v>
      </c>
    </row>
    <row r="120" spans="1:6" ht="18.75">
      <c r="A120" s="181"/>
      <c r="B120" s="460"/>
      <c r="C120" s="382" t="s">
        <v>134</v>
      </c>
      <c r="D120" s="541" t="s">
        <v>64</v>
      </c>
      <c r="E120" s="594" t="s">
        <v>64</v>
      </c>
      <c r="F120" s="39">
        <f>SUM(F122:F129)</f>
        <v>10065000</v>
      </c>
    </row>
    <row r="121" spans="1:6" ht="16.5" customHeight="1">
      <c r="A121" s="181"/>
      <c r="B121" s="460"/>
      <c r="C121" s="382" t="s">
        <v>66</v>
      </c>
      <c r="D121" s="530"/>
      <c r="E121" s="595"/>
      <c r="F121" s="39"/>
    </row>
    <row r="122" spans="1:6" ht="18.75">
      <c r="A122" s="181"/>
      <c r="B122" s="460"/>
      <c r="C122" s="481" t="s">
        <v>144</v>
      </c>
      <c r="D122" s="545" t="s">
        <v>64</v>
      </c>
      <c r="E122" s="596" t="s">
        <v>64</v>
      </c>
      <c r="F122" s="197">
        <v>6287950</v>
      </c>
    </row>
    <row r="123" spans="1:6" ht="18.75" customHeight="1">
      <c r="A123" s="181"/>
      <c r="B123" s="460"/>
      <c r="C123" s="476" t="s">
        <v>145</v>
      </c>
      <c r="D123" s="542" t="s">
        <v>64</v>
      </c>
      <c r="E123" s="597" t="s">
        <v>64</v>
      </c>
      <c r="F123" s="188">
        <v>518900</v>
      </c>
    </row>
    <row r="124" spans="1:6" ht="18.75">
      <c r="A124" s="181"/>
      <c r="B124" s="460"/>
      <c r="C124" s="481" t="s">
        <v>146</v>
      </c>
      <c r="D124" s="545" t="s">
        <v>64</v>
      </c>
      <c r="E124" s="596" t="s">
        <v>64</v>
      </c>
      <c r="F124" s="197">
        <v>1208800</v>
      </c>
    </row>
    <row r="125" spans="1:6" ht="18.75">
      <c r="A125" s="181"/>
      <c r="B125" s="460"/>
      <c r="C125" s="481" t="s">
        <v>147</v>
      </c>
      <c r="D125" s="545" t="s">
        <v>64</v>
      </c>
      <c r="E125" s="596" t="s">
        <v>64</v>
      </c>
      <c r="F125" s="197">
        <v>164660</v>
      </c>
    </row>
    <row r="126" spans="1:6" ht="18.75">
      <c r="A126" s="181"/>
      <c r="B126" s="460"/>
      <c r="C126" s="476" t="s">
        <v>150</v>
      </c>
      <c r="D126" s="542" t="s">
        <v>64</v>
      </c>
      <c r="E126" s="597" t="s">
        <v>64</v>
      </c>
      <c r="F126" s="188">
        <v>369690</v>
      </c>
    </row>
    <row r="127" spans="1:6" ht="15" customHeight="1">
      <c r="A127" s="181"/>
      <c r="B127" s="460"/>
      <c r="C127" s="499" t="s">
        <v>310</v>
      </c>
      <c r="D127" s="914" t="s">
        <v>64</v>
      </c>
      <c r="E127" s="916" t="s">
        <v>64</v>
      </c>
      <c r="F127" s="902">
        <v>590000</v>
      </c>
    </row>
    <row r="128" spans="1:6" ht="34.5" customHeight="1">
      <c r="A128" s="181"/>
      <c r="B128" s="460"/>
      <c r="C128" s="500" t="s">
        <v>309</v>
      </c>
      <c r="D128" s="915"/>
      <c r="E128" s="917"/>
      <c r="F128" s="903"/>
    </row>
    <row r="129" spans="1:6" ht="18.75">
      <c r="A129" s="181"/>
      <c r="B129" s="460"/>
      <c r="C129" s="475" t="s">
        <v>151</v>
      </c>
      <c r="D129" s="541" t="s">
        <v>64</v>
      </c>
      <c r="E129" s="594" t="s">
        <v>64</v>
      </c>
      <c r="F129" s="39">
        <v>925000</v>
      </c>
    </row>
    <row r="130" spans="1:6" ht="16.5" customHeight="1">
      <c r="A130" s="181"/>
      <c r="B130" s="460"/>
      <c r="C130" s="469" t="s">
        <v>135</v>
      </c>
      <c r="D130" s="535" t="s">
        <v>64</v>
      </c>
      <c r="E130" s="823">
        <v>120000</v>
      </c>
      <c r="F130" s="190">
        <v>420000</v>
      </c>
    </row>
    <row r="131" spans="1:6" ht="21.75" customHeight="1">
      <c r="A131" s="181"/>
      <c r="B131" s="471">
        <v>80120</v>
      </c>
      <c r="C131" s="474" t="s">
        <v>190</v>
      </c>
      <c r="D131" s="540" t="s">
        <v>64</v>
      </c>
      <c r="E131" s="577">
        <f>SUM(E132)</f>
        <v>30000</v>
      </c>
      <c r="F131" s="33">
        <f>SUM(F132)</f>
        <v>220000</v>
      </c>
    </row>
    <row r="132" spans="1:6" ht="18.75">
      <c r="A132" s="181"/>
      <c r="B132" s="460"/>
      <c r="C132" s="382" t="s">
        <v>134</v>
      </c>
      <c r="D132" s="541" t="s">
        <v>64</v>
      </c>
      <c r="E132" s="403">
        <f>SUM(E134:E139)</f>
        <v>30000</v>
      </c>
      <c r="F132" s="39">
        <f>SUM(F134:F139)</f>
        <v>220000</v>
      </c>
    </row>
    <row r="133" spans="1:6" ht="13.5" customHeight="1">
      <c r="A133" s="181"/>
      <c r="B133" s="460"/>
      <c r="C133" s="382" t="s">
        <v>66</v>
      </c>
      <c r="D133" s="530"/>
      <c r="E133" s="403"/>
      <c r="F133" s="39"/>
    </row>
    <row r="134" spans="1:6" ht="17.25" customHeight="1">
      <c r="A134" s="181"/>
      <c r="B134" s="460"/>
      <c r="C134" s="481" t="s">
        <v>144</v>
      </c>
      <c r="D134" s="545" t="s">
        <v>64</v>
      </c>
      <c r="E134" s="596" t="s">
        <v>64</v>
      </c>
      <c r="F134" s="197">
        <v>140000</v>
      </c>
    </row>
    <row r="135" spans="1:6" ht="17.25" customHeight="1">
      <c r="A135" s="181"/>
      <c r="B135" s="460"/>
      <c r="C135" s="476" t="s">
        <v>145</v>
      </c>
      <c r="D135" s="542" t="s">
        <v>64</v>
      </c>
      <c r="E135" s="597" t="s">
        <v>64</v>
      </c>
      <c r="F135" s="188">
        <v>10000</v>
      </c>
    </row>
    <row r="136" spans="1:6" ht="18.75">
      <c r="A136" s="181"/>
      <c r="B136" s="460"/>
      <c r="C136" s="476" t="s">
        <v>146</v>
      </c>
      <c r="D136" s="542" t="s">
        <v>64</v>
      </c>
      <c r="E136" s="581">
        <v>3500</v>
      </c>
      <c r="F136" s="188">
        <v>28500</v>
      </c>
    </row>
    <row r="137" spans="1:6" ht="18.75">
      <c r="A137" s="181"/>
      <c r="B137" s="460"/>
      <c r="C137" s="481" t="s">
        <v>147</v>
      </c>
      <c r="D137" s="545" t="s">
        <v>64</v>
      </c>
      <c r="E137" s="402">
        <v>500</v>
      </c>
      <c r="F137" s="197">
        <v>4500</v>
      </c>
    </row>
    <row r="138" spans="1:6" ht="18.75">
      <c r="A138" s="181"/>
      <c r="B138" s="460"/>
      <c r="C138" s="476" t="s">
        <v>150</v>
      </c>
      <c r="D138" s="542" t="s">
        <v>64</v>
      </c>
      <c r="E138" s="597" t="s">
        <v>64</v>
      </c>
      <c r="F138" s="188">
        <v>11000</v>
      </c>
    </row>
    <row r="139" spans="1:6" ht="18.75">
      <c r="A139" s="181"/>
      <c r="B139" s="460"/>
      <c r="C139" s="475" t="s">
        <v>151</v>
      </c>
      <c r="D139" s="541" t="s">
        <v>64</v>
      </c>
      <c r="E139" s="403">
        <v>26000</v>
      </c>
      <c r="F139" s="39">
        <v>26000</v>
      </c>
    </row>
    <row r="140" spans="1:6" ht="21.75" customHeight="1">
      <c r="A140" s="181"/>
      <c r="B140" s="471">
        <v>80130</v>
      </c>
      <c r="C140" s="474" t="s">
        <v>191</v>
      </c>
      <c r="D140" s="540" t="s">
        <v>64</v>
      </c>
      <c r="E140" s="593" t="s">
        <v>64</v>
      </c>
      <c r="F140" s="33">
        <f>SUM(F141)</f>
        <v>1150000</v>
      </c>
    </row>
    <row r="141" spans="1:6" ht="18.75">
      <c r="A141" s="181"/>
      <c r="B141" s="460"/>
      <c r="C141" s="382" t="s">
        <v>134</v>
      </c>
      <c r="D141" s="541" t="s">
        <v>64</v>
      </c>
      <c r="E141" s="594" t="s">
        <v>64</v>
      </c>
      <c r="F141" s="39">
        <f>SUM(F143:F148)</f>
        <v>1150000</v>
      </c>
    </row>
    <row r="142" spans="1:6" ht="12.75" customHeight="1">
      <c r="A142" s="181"/>
      <c r="B142" s="460"/>
      <c r="C142" s="382" t="s">
        <v>66</v>
      </c>
      <c r="D142" s="530"/>
      <c r="E142" s="595"/>
      <c r="F142" s="39"/>
    </row>
    <row r="143" spans="1:6" ht="18.75">
      <c r="A143" s="181"/>
      <c r="B143" s="460"/>
      <c r="C143" s="481" t="s">
        <v>144</v>
      </c>
      <c r="D143" s="545" t="s">
        <v>64</v>
      </c>
      <c r="E143" s="596" t="s">
        <v>64</v>
      </c>
      <c r="F143" s="197">
        <v>700000</v>
      </c>
    </row>
    <row r="144" spans="1:6" ht="18.75">
      <c r="A144" s="181"/>
      <c r="B144" s="460"/>
      <c r="C144" s="476" t="s">
        <v>145</v>
      </c>
      <c r="D144" s="542" t="s">
        <v>64</v>
      </c>
      <c r="E144" s="597" t="s">
        <v>64</v>
      </c>
      <c r="F144" s="188">
        <v>52000</v>
      </c>
    </row>
    <row r="145" spans="1:6" ht="18.75">
      <c r="A145" s="181"/>
      <c r="B145" s="460"/>
      <c r="C145" s="476" t="s">
        <v>146</v>
      </c>
      <c r="D145" s="542" t="s">
        <v>64</v>
      </c>
      <c r="E145" s="597" t="s">
        <v>64</v>
      </c>
      <c r="F145" s="188">
        <v>137000</v>
      </c>
    </row>
    <row r="146" spans="1:6" ht="18.75">
      <c r="A146" s="181"/>
      <c r="B146" s="185"/>
      <c r="C146" s="481" t="s">
        <v>147</v>
      </c>
      <c r="D146" s="545" t="s">
        <v>64</v>
      </c>
      <c r="E146" s="596" t="s">
        <v>64</v>
      </c>
      <c r="F146" s="197">
        <v>19000</v>
      </c>
    </row>
    <row r="147" spans="1:6" ht="18.75">
      <c r="A147" s="181"/>
      <c r="B147" s="185"/>
      <c r="C147" s="476" t="s">
        <v>150</v>
      </c>
      <c r="D147" s="542" t="s">
        <v>64</v>
      </c>
      <c r="E147" s="597" t="s">
        <v>64</v>
      </c>
      <c r="F147" s="188">
        <v>44000</v>
      </c>
    </row>
    <row r="148" spans="1:6" ht="18.75">
      <c r="A148" s="181"/>
      <c r="B148" s="185"/>
      <c r="C148" s="475" t="s">
        <v>151</v>
      </c>
      <c r="D148" s="541" t="s">
        <v>64</v>
      </c>
      <c r="E148" s="594" t="s">
        <v>64</v>
      </c>
      <c r="F148" s="39">
        <v>198000</v>
      </c>
    </row>
    <row r="149" spans="1:6" ht="21" customHeight="1">
      <c r="A149" s="181"/>
      <c r="B149" s="471">
        <v>80144</v>
      </c>
      <c r="C149" s="474" t="s">
        <v>192</v>
      </c>
      <c r="D149" s="540" t="s">
        <v>64</v>
      </c>
      <c r="E149" s="593" t="s">
        <v>64</v>
      </c>
      <c r="F149" s="33">
        <f>SUM(F150)</f>
        <v>210000</v>
      </c>
    </row>
    <row r="150" spans="1:6" ht="18.75">
      <c r="A150" s="181"/>
      <c r="B150" s="185"/>
      <c r="C150" s="382" t="s">
        <v>134</v>
      </c>
      <c r="D150" s="541" t="s">
        <v>64</v>
      </c>
      <c r="E150" s="594" t="s">
        <v>64</v>
      </c>
      <c r="F150" s="39">
        <f>SUM(F152:F157)</f>
        <v>210000</v>
      </c>
    </row>
    <row r="151" spans="1:6" ht="15" customHeight="1">
      <c r="A151" s="181"/>
      <c r="B151" s="185"/>
      <c r="C151" s="382" t="s">
        <v>66</v>
      </c>
      <c r="D151" s="530"/>
      <c r="E151" s="595"/>
      <c r="F151" s="39"/>
    </row>
    <row r="152" spans="1:6" ht="18.75">
      <c r="A152" s="181"/>
      <c r="B152" s="185"/>
      <c r="C152" s="481" t="s">
        <v>144</v>
      </c>
      <c r="D152" s="545" t="s">
        <v>64</v>
      </c>
      <c r="E152" s="596" t="s">
        <v>64</v>
      </c>
      <c r="F152" s="197">
        <v>60000</v>
      </c>
    </row>
    <row r="153" spans="1:6" ht="18.75">
      <c r="A153" s="181"/>
      <c r="B153" s="185"/>
      <c r="C153" s="476" t="s">
        <v>145</v>
      </c>
      <c r="D153" s="542" t="s">
        <v>64</v>
      </c>
      <c r="E153" s="597" t="s">
        <v>64</v>
      </c>
      <c r="F153" s="188">
        <v>5000</v>
      </c>
    </row>
    <row r="154" spans="1:6" ht="18.75">
      <c r="A154" s="181"/>
      <c r="B154" s="185"/>
      <c r="C154" s="476" t="s">
        <v>146</v>
      </c>
      <c r="D154" s="542" t="s">
        <v>64</v>
      </c>
      <c r="E154" s="597" t="s">
        <v>64</v>
      </c>
      <c r="F154" s="188">
        <v>17000</v>
      </c>
    </row>
    <row r="155" spans="1:6" ht="18.75">
      <c r="A155" s="181"/>
      <c r="B155" s="185"/>
      <c r="C155" s="481" t="s">
        <v>147</v>
      </c>
      <c r="D155" s="545" t="s">
        <v>64</v>
      </c>
      <c r="E155" s="596" t="s">
        <v>64</v>
      </c>
      <c r="F155" s="197">
        <v>3000</v>
      </c>
    </row>
    <row r="156" spans="1:6" ht="18.75">
      <c r="A156" s="181"/>
      <c r="B156" s="185"/>
      <c r="C156" s="476" t="s">
        <v>150</v>
      </c>
      <c r="D156" s="542" t="s">
        <v>64</v>
      </c>
      <c r="E156" s="597" t="s">
        <v>64</v>
      </c>
      <c r="F156" s="188">
        <v>2400</v>
      </c>
    </row>
    <row r="157" spans="1:6" ht="18.75">
      <c r="A157" s="181"/>
      <c r="B157" s="185"/>
      <c r="C157" s="475" t="s">
        <v>151</v>
      </c>
      <c r="D157" s="541" t="s">
        <v>64</v>
      </c>
      <c r="E157" s="594" t="s">
        <v>64</v>
      </c>
      <c r="F157" s="39">
        <v>122600</v>
      </c>
    </row>
    <row r="158" spans="1:6" ht="20.25" customHeight="1">
      <c r="A158" s="181"/>
      <c r="B158" s="471">
        <v>80146</v>
      </c>
      <c r="C158" s="474" t="s">
        <v>163</v>
      </c>
      <c r="D158" s="540" t="s">
        <v>64</v>
      </c>
      <c r="E158" s="593" t="s">
        <v>64</v>
      </c>
      <c r="F158" s="33">
        <f>SUM(F159)</f>
        <v>207400</v>
      </c>
    </row>
    <row r="159" spans="1:6" ht="20.25" customHeight="1">
      <c r="A159" s="181"/>
      <c r="B159" s="465"/>
      <c r="C159" s="501" t="s">
        <v>183</v>
      </c>
      <c r="D159" s="557" t="s">
        <v>64</v>
      </c>
      <c r="E159" s="611" t="s">
        <v>64</v>
      </c>
      <c r="F159" s="35">
        <f>SUM(F161:F166)</f>
        <v>207400</v>
      </c>
    </row>
    <row r="160" spans="1:6" ht="15.75" customHeight="1">
      <c r="A160" s="181"/>
      <c r="B160" s="460"/>
      <c r="C160" s="382" t="s">
        <v>66</v>
      </c>
      <c r="D160" s="530"/>
      <c r="E160" s="595"/>
      <c r="F160" s="39"/>
    </row>
    <row r="161" spans="1:6" ht="16.5" customHeight="1">
      <c r="A161" s="181"/>
      <c r="B161" s="460"/>
      <c r="C161" s="481" t="s">
        <v>144</v>
      </c>
      <c r="D161" s="545" t="s">
        <v>64</v>
      </c>
      <c r="E161" s="596" t="s">
        <v>64</v>
      </c>
      <c r="F161" s="197">
        <v>33500</v>
      </c>
    </row>
    <row r="162" spans="1:6" ht="16.5" customHeight="1" thickBot="1">
      <c r="A162" s="199"/>
      <c r="B162" s="468"/>
      <c r="C162" s="509" t="s">
        <v>145</v>
      </c>
      <c r="D162" s="561" t="s">
        <v>64</v>
      </c>
      <c r="E162" s="618" t="s">
        <v>64</v>
      </c>
      <c r="F162" s="201">
        <v>2800</v>
      </c>
    </row>
    <row r="163" spans="1:6" ht="18.75">
      <c r="A163" s="181"/>
      <c r="B163" s="460"/>
      <c r="C163" s="481" t="s">
        <v>146</v>
      </c>
      <c r="D163" s="545" t="s">
        <v>64</v>
      </c>
      <c r="E163" s="596" t="s">
        <v>64</v>
      </c>
      <c r="F163" s="197">
        <v>6500</v>
      </c>
    </row>
    <row r="164" spans="1:6" ht="18.75">
      <c r="A164" s="181"/>
      <c r="B164" s="460"/>
      <c r="C164" s="481" t="s">
        <v>147</v>
      </c>
      <c r="D164" s="545" t="s">
        <v>64</v>
      </c>
      <c r="E164" s="596" t="s">
        <v>64</v>
      </c>
      <c r="F164" s="197">
        <v>900</v>
      </c>
    </row>
    <row r="165" spans="1:6" ht="18.75">
      <c r="A165" s="181"/>
      <c r="B165" s="460"/>
      <c r="C165" s="476" t="s">
        <v>150</v>
      </c>
      <c r="D165" s="542" t="s">
        <v>64</v>
      </c>
      <c r="E165" s="597" t="s">
        <v>64</v>
      </c>
      <c r="F165" s="188">
        <v>2600</v>
      </c>
    </row>
    <row r="166" spans="1:6" ht="18" customHeight="1">
      <c r="A166" s="181"/>
      <c r="B166" s="460"/>
      <c r="C166" s="475" t="s">
        <v>151</v>
      </c>
      <c r="D166" s="541" t="s">
        <v>64</v>
      </c>
      <c r="E166" s="594" t="s">
        <v>64</v>
      </c>
      <c r="F166" s="39">
        <v>161100</v>
      </c>
    </row>
    <row r="167" spans="1:6" ht="19.5" customHeight="1">
      <c r="A167" s="181"/>
      <c r="B167" s="471">
        <v>80195</v>
      </c>
      <c r="C167" s="474" t="s">
        <v>113</v>
      </c>
      <c r="D167" s="540" t="s">
        <v>64</v>
      </c>
      <c r="E167" s="593" t="s">
        <v>64</v>
      </c>
      <c r="F167" s="33">
        <f>SUM(F168)</f>
        <v>689319</v>
      </c>
    </row>
    <row r="168" spans="1:6" ht="17.25" customHeight="1">
      <c r="A168" s="181"/>
      <c r="B168" s="460"/>
      <c r="C168" s="382" t="s">
        <v>134</v>
      </c>
      <c r="D168" s="541" t="s">
        <v>64</v>
      </c>
      <c r="E168" s="594" t="s">
        <v>64</v>
      </c>
      <c r="F168" s="39">
        <f>SUM(F170:F174)</f>
        <v>689319</v>
      </c>
    </row>
    <row r="169" spans="1:6" ht="16.5" customHeight="1">
      <c r="A169" s="181"/>
      <c r="B169" s="460"/>
      <c r="C169" s="382" t="s">
        <v>66</v>
      </c>
      <c r="D169" s="530"/>
      <c r="E169" s="595"/>
      <c r="F169" s="39"/>
    </row>
    <row r="170" spans="1:6" ht="18.75">
      <c r="A170" s="181"/>
      <c r="B170" s="460"/>
      <c r="C170" s="481" t="s">
        <v>144</v>
      </c>
      <c r="D170" s="545" t="s">
        <v>64</v>
      </c>
      <c r="E170" s="596" t="s">
        <v>64</v>
      </c>
      <c r="F170" s="197">
        <v>356189</v>
      </c>
    </row>
    <row r="171" spans="1:6" ht="18.75">
      <c r="A171" s="181"/>
      <c r="B171" s="460"/>
      <c r="C171" s="476" t="s">
        <v>146</v>
      </c>
      <c r="D171" s="542" t="s">
        <v>64</v>
      </c>
      <c r="E171" s="597" t="s">
        <v>64</v>
      </c>
      <c r="F171" s="188">
        <v>64080</v>
      </c>
    </row>
    <row r="172" spans="1:6" ht="18.75">
      <c r="A172" s="181"/>
      <c r="B172" s="460"/>
      <c r="C172" s="476" t="s">
        <v>147</v>
      </c>
      <c r="D172" s="542" t="s">
        <v>64</v>
      </c>
      <c r="E172" s="597" t="s">
        <v>64</v>
      </c>
      <c r="F172" s="188">
        <v>8750</v>
      </c>
    </row>
    <row r="173" spans="1:6" ht="18.75">
      <c r="A173" s="181"/>
      <c r="B173" s="460"/>
      <c r="C173" s="481" t="s">
        <v>150</v>
      </c>
      <c r="D173" s="545" t="s">
        <v>64</v>
      </c>
      <c r="E173" s="596" t="s">
        <v>64</v>
      </c>
      <c r="F173" s="197">
        <v>216700</v>
      </c>
    </row>
    <row r="174" spans="1:6" ht="19.5" thickBot="1">
      <c r="A174" s="181"/>
      <c r="B174" s="456"/>
      <c r="C174" s="487" t="s">
        <v>151</v>
      </c>
      <c r="D174" s="541" t="s">
        <v>64</v>
      </c>
      <c r="E174" s="594" t="s">
        <v>64</v>
      </c>
      <c r="F174" s="177">
        <v>43600</v>
      </c>
    </row>
    <row r="175" spans="1:6" ht="21" customHeight="1" thickBot="1">
      <c r="A175" s="454">
        <v>851</v>
      </c>
      <c r="B175" s="179"/>
      <c r="C175" s="390" t="s">
        <v>164</v>
      </c>
      <c r="D175" s="525" t="s">
        <v>64</v>
      </c>
      <c r="E175" s="426">
        <f>SUM(E176,E177,E182,E192,E193,)</f>
        <v>126000</v>
      </c>
      <c r="F175" s="180">
        <f>SUM(F176,F177,F182,F192,F193)</f>
        <v>861000</v>
      </c>
    </row>
    <row r="176" spans="1:6" ht="23.25" customHeight="1">
      <c r="A176" s="181"/>
      <c r="B176" s="456">
        <v>85149</v>
      </c>
      <c r="C176" s="457" t="s">
        <v>165</v>
      </c>
      <c r="D176" s="527" t="s">
        <v>64</v>
      </c>
      <c r="E176" s="568" t="s">
        <v>64</v>
      </c>
      <c r="F176" s="37">
        <v>50000</v>
      </c>
    </row>
    <row r="177" spans="1:6" ht="18" customHeight="1">
      <c r="A177" s="181"/>
      <c r="B177" s="456">
        <v>85153</v>
      </c>
      <c r="C177" s="457" t="s">
        <v>184</v>
      </c>
      <c r="D177" s="527" t="s">
        <v>64</v>
      </c>
      <c r="E177" s="568" t="s">
        <v>64</v>
      </c>
      <c r="F177" s="37">
        <f>SUM(F178)</f>
        <v>35000</v>
      </c>
    </row>
    <row r="178" spans="1:6" ht="15.75" customHeight="1">
      <c r="A178" s="181" t="s">
        <v>167</v>
      </c>
      <c r="B178" s="460"/>
      <c r="C178" s="382" t="s">
        <v>134</v>
      </c>
      <c r="D178" s="541" t="s">
        <v>64</v>
      </c>
      <c r="E178" s="594" t="s">
        <v>64</v>
      </c>
      <c r="F178" s="39">
        <f>SUM(F180:F181)</f>
        <v>35000</v>
      </c>
    </row>
    <row r="179" spans="1:6" ht="17.25" customHeight="1">
      <c r="A179" s="181"/>
      <c r="B179" s="460"/>
      <c r="C179" s="382" t="s">
        <v>66</v>
      </c>
      <c r="D179" s="530"/>
      <c r="E179" s="595"/>
      <c r="F179" s="39"/>
    </row>
    <row r="180" spans="1:6" ht="18.75">
      <c r="A180" s="181"/>
      <c r="B180" s="460"/>
      <c r="C180" s="515" t="s">
        <v>142</v>
      </c>
      <c r="D180" s="865" t="s">
        <v>64</v>
      </c>
      <c r="E180" s="866" t="s">
        <v>64</v>
      </c>
      <c r="F180" s="902">
        <v>35000</v>
      </c>
    </row>
    <row r="181" spans="1:6" ht="18.75">
      <c r="A181" s="181"/>
      <c r="B181" s="460"/>
      <c r="C181" s="502" t="s">
        <v>185</v>
      </c>
      <c r="D181" s="857"/>
      <c r="E181" s="846"/>
      <c r="F181" s="902"/>
    </row>
    <row r="182" spans="1:6" ht="21" customHeight="1">
      <c r="A182" s="181"/>
      <c r="B182" s="471">
        <v>85154</v>
      </c>
      <c r="C182" s="474" t="s">
        <v>166</v>
      </c>
      <c r="D182" s="540" t="s">
        <v>64</v>
      </c>
      <c r="E182" s="577">
        <f>SUM(E183,E191)</f>
        <v>126000</v>
      </c>
      <c r="F182" s="33">
        <f>SUM(F183,F191)</f>
        <v>746000</v>
      </c>
    </row>
    <row r="183" spans="1:6" ht="18.75">
      <c r="A183" s="181" t="s">
        <v>167</v>
      </c>
      <c r="B183" s="460"/>
      <c r="C183" s="382" t="s">
        <v>134</v>
      </c>
      <c r="D183" s="541" t="s">
        <v>64</v>
      </c>
      <c r="E183" s="403">
        <f>SUM(E185:E190)</f>
        <v>126000</v>
      </c>
      <c r="F183" s="39">
        <f>SUM(F185:F190)</f>
        <v>727000</v>
      </c>
    </row>
    <row r="184" spans="1:6" ht="16.5" customHeight="1">
      <c r="A184" s="181"/>
      <c r="B184" s="460"/>
      <c r="C184" s="382" t="s">
        <v>66</v>
      </c>
      <c r="D184" s="530"/>
      <c r="E184" s="403"/>
      <c r="F184" s="39"/>
    </row>
    <row r="185" spans="1:6" ht="18.75">
      <c r="A185" s="181"/>
      <c r="B185" s="460"/>
      <c r="C185" s="515" t="s">
        <v>142</v>
      </c>
      <c r="D185" s="865" t="s">
        <v>64</v>
      </c>
      <c r="E185" s="847">
        <v>20100</v>
      </c>
      <c r="F185" s="902">
        <v>356600</v>
      </c>
    </row>
    <row r="186" spans="1:6" ht="18" customHeight="1">
      <c r="A186" s="181"/>
      <c r="B186" s="460"/>
      <c r="C186" s="516" t="s">
        <v>304</v>
      </c>
      <c r="D186" s="891"/>
      <c r="E186" s="855"/>
      <c r="F186" s="903"/>
    </row>
    <row r="187" spans="1:6" ht="16.5" customHeight="1">
      <c r="A187" s="181"/>
      <c r="B187" s="460"/>
      <c r="C187" s="515" t="s">
        <v>142</v>
      </c>
      <c r="D187" s="868" t="s">
        <v>64</v>
      </c>
      <c r="E187" s="853">
        <v>1900</v>
      </c>
      <c r="F187" s="904">
        <v>99900</v>
      </c>
    </row>
    <row r="188" spans="1:6" ht="16.5" customHeight="1">
      <c r="A188" s="181"/>
      <c r="B188" s="460"/>
      <c r="C188" s="504" t="s">
        <v>306</v>
      </c>
      <c r="D188" s="859"/>
      <c r="E188" s="854"/>
      <c r="F188" s="902"/>
    </row>
    <row r="189" spans="1:6" ht="16.5" customHeight="1">
      <c r="A189" s="181"/>
      <c r="B189" s="460"/>
      <c r="C189" s="503" t="s">
        <v>305</v>
      </c>
      <c r="D189" s="891"/>
      <c r="E189" s="855"/>
      <c r="F189" s="903"/>
    </row>
    <row r="190" spans="1:6" ht="18.75">
      <c r="A190" s="181"/>
      <c r="B190" s="460"/>
      <c r="C190" s="475" t="s">
        <v>151</v>
      </c>
      <c r="D190" s="541" t="s">
        <v>64</v>
      </c>
      <c r="E190" s="403">
        <v>104000</v>
      </c>
      <c r="F190" s="39">
        <v>270500</v>
      </c>
    </row>
    <row r="191" spans="1:6" ht="18.75">
      <c r="A191" s="181"/>
      <c r="B191" s="460"/>
      <c r="C191" s="469" t="s">
        <v>135</v>
      </c>
      <c r="D191" s="535" t="s">
        <v>64</v>
      </c>
      <c r="E191" s="587" t="s">
        <v>64</v>
      </c>
      <c r="F191" s="190">
        <v>19000</v>
      </c>
    </row>
    <row r="192" spans="1:6" ht="20.25" customHeight="1">
      <c r="A192" s="181"/>
      <c r="B192" s="471">
        <v>85158</v>
      </c>
      <c r="C192" s="505" t="s">
        <v>205</v>
      </c>
      <c r="D192" s="547" t="s">
        <v>64</v>
      </c>
      <c r="E192" s="600" t="s">
        <v>64</v>
      </c>
      <c r="F192" s="37">
        <v>5000</v>
      </c>
    </row>
    <row r="193" spans="1:6" ht="18.75" customHeight="1">
      <c r="A193" s="181"/>
      <c r="B193" s="471">
        <v>85195</v>
      </c>
      <c r="C193" s="474" t="s">
        <v>152</v>
      </c>
      <c r="D193" s="540" t="s">
        <v>64</v>
      </c>
      <c r="E193" s="593" t="s">
        <v>64</v>
      </c>
      <c r="F193" s="33">
        <f>SUM(F194:F197)</f>
        <v>25000</v>
      </c>
    </row>
    <row r="194" spans="1:6" ht="48" customHeight="1">
      <c r="A194" s="181"/>
      <c r="B194" s="465"/>
      <c r="C194" s="506" t="s">
        <v>193</v>
      </c>
      <c r="D194" s="559" t="s">
        <v>64</v>
      </c>
      <c r="E194" s="612" t="s">
        <v>64</v>
      </c>
      <c r="F194" s="204">
        <v>23500</v>
      </c>
    </row>
    <row r="195" spans="1:6" ht="15" customHeight="1">
      <c r="A195" s="181"/>
      <c r="B195" s="460"/>
      <c r="C195" s="518" t="s">
        <v>142</v>
      </c>
      <c r="D195" s="868" t="s">
        <v>64</v>
      </c>
      <c r="E195" s="869" t="s">
        <v>64</v>
      </c>
      <c r="F195" s="905">
        <v>1500</v>
      </c>
    </row>
    <row r="196" spans="1:6" ht="16.5" customHeight="1">
      <c r="A196" s="181"/>
      <c r="B196" s="460"/>
      <c r="C196" s="504" t="s">
        <v>306</v>
      </c>
      <c r="D196" s="859"/>
      <c r="E196" s="860"/>
      <c r="F196" s="905"/>
    </row>
    <row r="197" spans="1:6" ht="19.5" customHeight="1" thickBot="1">
      <c r="A197" s="181"/>
      <c r="B197" s="460"/>
      <c r="C197" s="507" t="s">
        <v>305</v>
      </c>
      <c r="D197" s="885"/>
      <c r="E197" s="856"/>
      <c r="F197" s="906"/>
    </row>
    <row r="198" spans="1:6" ht="24.75" customHeight="1" thickBot="1">
      <c r="A198" s="454">
        <v>852</v>
      </c>
      <c r="B198" s="179"/>
      <c r="C198" s="390" t="s">
        <v>101</v>
      </c>
      <c r="D198" s="525" t="s">
        <v>64</v>
      </c>
      <c r="E198" s="426">
        <f>SUM(E199,E208,E217,E226,E227,E229,E228,E239,E248)</f>
        <v>254000</v>
      </c>
      <c r="F198" s="180">
        <f>SUM(F199,F208,F217,F226,F227,F228,F229,F239,F248)</f>
        <v>22826150</v>
      </c>
    </row>
    <row r="199" spans="1:6" ht="18" customHeight="1">
      <c r="A199" s="181"/>
      <c r="B199" s="458">
        <v>85202</v>
      </c>
      <c r="C199" s="459" t="s">
        <v>168</v>
      </c>
      <c r="D199" s="528" t="s">
        <v>64</v>
      </c>
      <c r="E199" s="588" t="s">
        <v>64</v>
      </c>
      <c r="F199" s="184">
        <f>SUM(F200)</f>
        <v>409000</v>
      </c>
    </row>
    <row r="200" spans="1:6" ht="17.25" customHeight="1">
      <c r="A200" s="181"/>
      <c r="B200" s="460"/>
      <c r="C200" s="382" t="s">
        <v>134</v>
      </c>
      <c r="D200" s="541" t="s">
        <v>64</v>
      </c>
      <c r="E200" s="594" t="s">
        <v>64</v>
      </c>
      <c r="F200" s="39">
        <f>SUM(F202:F207)</f>
        <v>409000</v>
      </c>
    </row>
    <row r="201" spans="1:6" ht="12.75" customHeight="1">
      <c r="A201" s="181"/>
      <c r="B201" s="460"/>
      <c r="C201" s="382" t="s">
        <v>66</v>
      </c>
      <c r="D201" s="530"/>
      <c r="E201" s="595"/>
      <c r="F201" s="39"/>
    </row>
    <row r="202" spans="1:6" ht="15" customHeight="1">
      <c r="A202" s="181"/>
      <c r="B202" s="460"/>
      <c r="C202" s="475" t="s">
        <v>144</v>
      </c>
      <c r="D202" s="541" t="s">
        <v>64</v>
      </c>
      <c r="E202" s="594" t="s">
        <v>64</v>
      </c>
      <c r="F202" s="39">
        <v>221000</v>
      </c>
    </row>
    <row r="203" spans="1:6" ht="18.75">
      <c r="A203" s="181"/>
      <c r="B203" s="460"/>
      <c r="C203" s="476" t="s">
        <v>145</v>
      </c>
      <c r="D203" s="542" t="s">
        <v>64</v>
      </c>
      <c r="E203" s="597" t="s">
        <v>64</v>
      </c>
      <c r="F203" s="188">
        <v>15000</v>
      </c>
    </row>
    <row r="204" spans="1:6" ht="19.5" thickBot="1">
      <c r="A204" s="199"/>
      <c r="B204" s="468"/>
      <c r="C204" s="498" t="s">
        <v>146</v>
      </c>
      <c r="D204" s="556" t="s">
        <v>64</v>
      </c>
      <c r="E204" s="610" t="s">
        <v>64</v>
      </c>
      <c r="F204" s="177">
        <v>41800</v>
      </c>
    </row>
    <row r="205" spans="1:6" ht="18.75">
      <c r="A205" s="181"/>
      <c r="B205" s="185"/>
      <c r="C205" s="481" t="s">
        <v>147</v>
      </c>
      <c r="D205" s="545" t="s">
        <v>64</v>
      </c>
      <c r="E205" s="596" t="s">
        <v>64</v>
      </c>
      <c r="F205" s="197">
        <v>5700</v>
      </c>
    </row>
    <row r="206" spans="1:6" ht="16.5" customHeight="1">
      <c r="A206" s="181"/>
      <c r="B206" s="185"/>
      <c r="C206" s="481" t="s">
        <v>150</v>
      </c>
      <c r="D206" s="545" t="s">
        <v>64</v>
      </c>
      <c r="E206" s="596" t="s">
        <v>64</v>
      </c>
      <c r="F206" s="197">
        <v>8900</v>
      </c>
    </row>
    <row r="207" spans="1:6" ht="17.25" customHeight="1">
      <c r="A207" s="181"/>
      <c r="B207" s="185"/>
      <c r="C207" s="834" t="s">
        <v>151</v>
      </c>
      <c r="D207" s="529" t="s">
        <v>64</v>
      </c>
      <c r="E207" s="644" t="s">
        <v>64</v>
      </c>
      <c r="F207" s="182">
        <v>116600</v>
      </c>
    </row>
    <row r="208" spans="1:6" ht="18.75">
      <c r="A208" s="181"/>
      <c r="B208" s="471">
        <v>85203</v>
      </c>
      <c r="C208" s="474" t="s">
        <v>83</v>
      </c>
      <c r="D208" s="540" t="s">
        <v>64</v>
      </c>
      <c r="E208" s="577">
        <f>E209</f>
        <v>170000</v>
      </c>
      <c r="F208" s="33">
        <f>SUM(F209)</f>
        <v>1128340</v>
      </c>
    </row>
    <row r="209" spans="1:6" ht="18.75">
      <c r="A209" s="181"/>
      <c r="B209" s="185"/>
      <c r="C209" s="382" t="s">
        <v>134</v>
      </c>
      <c r="D209" s="541" t="s">
        <v>64</v>
      </c>
      <c r="E209" s="403">
        <f>SUM(E211:E216)</f>
        <v>170000</v>
      </c>
      <c r="F209" s="39">
        <f>SUM(F211:F216)</f>
        <v>1128340</v>
      </c>
    </row>
    <row r="210" spans="1:6" ht="15.75" customHeight="1">
      <c r="A210" s="181"/>
      <c r="B210" s="185"/>
      <c r="C210" s="382" t="s">
        <v>66</v>
      </c>
      <c r="D210" s="530"/>
      <c r="E210" s="403"/>
      <c r="F210" s="39"/>
    </row>
    <row r="211" spans="1:6" ht="18.75">
      <c r="A211" s="181"/>
      <c r="B211" s="185"/>
      <c r="C211" s="481" t="s">
        <v>144</v>
      </c>
      <c r="D211" s="545" t="s">
        <v>64</v>
      </c>
      <c r="E211" s="596" t="s">
        <v>64</v>
      </c>
      <c r="F211" s="197">
        <v>544000</v>
      </c>
    </row>
    <row r="212" spans="1:6" ht="18.75">
      <c r="A212" s="181"/>
      <c r="B212" s="185"/>
      <c r="C212" s="476" t="s">
        <v>145</v>
      </c>
      <c r="D212" s="542" t="s">
        <v>64</v>
      </c>
      <c r="E212" s="597" t="s">
        <v>64</v>
      </c>
      <c r="F212" s="188">
        <v>45000</v>
      </c>
    </row>
    <row r="213" spans="1:6" ht="18.75">
      <c r="A213" s="181"/>
      <c r="B213" s="185"/>
      <c r="C213" s="476" t="s">
        <v>146</v>
      </c>
      <c r="D213" s="542" t="s">
        <v>64</v>
      </c>
      <c r="E213" s="597" t="s">
        <v>64</v>
      </c>
      <c r="F213" s="188">
        <v>104000</v>
      </c>
    </row>
    <row r="214" spans="1:6" ht="18.75">
      <c r="A214" s="181"/>
      <c r="B214" s="185"/>
      <c r="C214" s="481" t="s">
        <v>147</v>
      </c>
      <c r="D214" s="545" t="s">
        <v>64</v>
      </c>
      <c r="E214" s="596" t="s">
        <v>64</v>
      </c>
      <c r="F214" s="197">
        <v>14340</v>
      </c>
    </row>
    <row r="215" spans="1:6" ht="18.75">
      <c r="A215" s="181"/>
      <c r="B215" s="185"/>
      <c r="C215" s="481" t="s">
        <v>150</v>
      </c>
      <c r="D215" s="545" t="s">
        <v>64</v>
      </c>
      <c r="E215" s="596" t="s">
        <v>64</v>
      </c>
      <c r="F215" s="197">
        <v>19800</v>
      </c>
    </row>
    <row r="216" spans="1:6" ht="18.75">
      <c r="A216" s="181"/>
      <c r="B216" s="183"/>
      <c r="C216" s="487" t="s">
        <v>151</v>
      </c>
      <c r="D216" s="547" t="s">
        <v>64</v>
      </c>
      <c r="E216" s="579">
        <v>170000</v>
      </c>
      <c r="F216" s="37">
        <v>401200</v>
      </c>
    </row>
    <row r="217" spans="1:6" ht="31.5">
      <c r="A217" s="181"/>
      <c r="B217" s="456">
        <v>85212</v>
      </c>
      <c r="C217" s="486" t="s">
        <v>204</v>
      </c>
      <c r="D217" s="546" t="s">
        <v>64</v>
      </c>
      <c r="E217" s="599" t="s">
        <v>64</v>
      </c>
      <c r="F217" s="37">
        <f>SUM(F218)</f>
        <v>11090030</v>
      </c>
    </row>
    <row r="218" spans="1:6" ht="18.75">
      <c r="A218" s="181"/>
      <c r="B218" s="185"/>
      <c r="C218" s="382" t="s">
        <v>134</v>
      </c>
      <c r="D218" s="541" t="s">
        <v>64</v>
      </c>
      <c r="E218" s="594" t="s">
        <v>64</v>
      </c>
      <c r="F218" s="39">
        <f>SUM(F220:F225)</f>
        <v>11090030</v>
      </c>
    </row>
    <row r="219" spans="1:6" ht="15.75" customHeight="1">
      <c r="A219" s="181"/>
      <c r="B219" s="185"/>
      <c r="C219" s="382" t="s">
        <v>66</v>
      </c>
      <c r="D219" s="530"/>
      <c r="E219" s="595"/>
      <c r="F219" s="39"/>
    </row>
    <row r="220" spans="1:6" ht="18.75">
      <c r="A220" s="181"/>
      <c r="B220" s="185"/>
      <c r="C220" s="481" t="s">
        <v>144</v>
      </c>
      <c r="D220" s="545" t="s">
        <v>64</v>
      </c>
      <c r="E220" s="596" t="s">
        <v>64</v>
      </c>
      <c r="F220" s="197">
        <v>123600</v>
      </c>
    </row>
    <row r="221" spans="1:6" ht="18.75">
      <c r="A221" s="181"/>
      <c r="B221" s="185"/>
      <c r="C221" s="476" t="s">
        <v>145</v>
      </c>
      <c r="D221" s="542" t="s">
        <v>64</v>
      </c>
      <c r="E221" s="597" t="s">
        <v>64</v>
      </c>
      <c r="F221" s="188">
        <v>5140</v>
      </c>
    </row>
    <row r="222" spans="1:6" ht="18.75">
      <c r="A222" s="181"/>
      <c r="B222" s="185"/>
      <c r="C222" s="476" t="s">
        <v>146</v>
      </c>
      <c r="D222" s="542" t="s">
        <v>64</v>
      </c>
      <c r="E222" s="597" t="s">
        <v>64</v>
      </c>
      <c r="F222" s="188">
        <v>22800</v>
      </c>
    </row>
    <row r="223" spans="1:6" ht="18.75">
      <c r="A223" s="181"/>
      <c r="B223" s="185"/>
      <c r="C223" s="481" t="s">
        <v>147</v>
      </c>
      <c r="D223" s="545" t="s">
        <v>64</v>
      </c>
      <c r="E223" s="596" t="s">
        <v>64</v>
      </c>
      <c r="F223" s="197">
        <v>3100</v>
      </c>
    </row>
    <row r="224" spans="1:6" ht="18.75">
      <c r="A224" s="181"/>
      <c r="B224" s="185"/>
      <c r="C224" s="481" t="s">
        <v>150</v>
      </c>
      <c r="D224" s="545" t="s">
        <v>64</v>
      </c>
      <c r="E224" s="596" t="s">
        <v>64</v>
      </c>
      <c r="F224" s="197">
        <v>4100</v>
      </c>
    </row>
    <row r="225" spans="1:6" ht="18.75">
      <c r="A225" s="181"/>
      <c r="B225" s="183"/>
      <c r="C225" s="487" t="s">
        <v>151</v>
      </c>
      <c r="D225" s="547" t="s">
        <v>64</v>
      </c>
      <c r="E225" s="600" t="s">
        <v>64</v>
      </c>
      <c r="F225" s="37">
        <v>10931290</v>
      </c>
    </row>
    <row r="226" spans="1:6" ht="49.5" customHeight="1">
      <c r="A226" s="181"/>
      <c r="B226" s="471">
        <v>85213</v>
      </c>
      <c r="C226" s="508" t="s">
        <v>217</v>
      </c>
      <c r="D226" s="560" t="s">
        <v>64</v>
      </c>
      <c r="E226" s="613" t="s">
        <v>64</v>
      </c>
      <c r="F226" s="33">
        <v>97440</v>
      </c>
    </row>
    <row r="227" spans="1:6" ht="35.25" customHeight="1">
      <c r="A227" s="181"/>
      <c r="B227" s="456">
        <v>85214</v>
      </c>
      <c r="C227" s="486" t="s">
        <v>194</v>
      </c>
      <c r="D227" s="546" t="s">
        <v>64</v>
      </c>
      <c r="E227" s="599" t="s">
        <v>64</v>
      </c>
      <c r="F227" s="37">
        <v>2948310</v>
      </c>
    </row>
    <row r="228" spans="1:6" ht="18.75">
      <c r="A228" s="181"/>
      <c r="B228" s="456">
        <v>85215</v>
      </c>
      <c r="C228" s="457" t="s">
        <v>169</v>
      </c>
      <c r="D228" s="527" t="s">
        <v>64</v>
      </c>
      <c r="E228" s="568" t="s">
        <v>64</v>
      </c>
      <c r="F228" s="37">
        <v>3600000</v>
      </c>
    </row>
    <row r="229" spans="1:6" ht="18.75">
      <c r="A229" s="181"/>
      <c r="B229" s="458">
        <v>85219</v>
      </c>
      <c r="C229" s="459" t="s">
        <v>106</v>
      </c>
      <c r="D229" s="528" t="s">
        <v>64</v>
      </c>
      <c r="E229" s="570">
        <f>SUM(E230,E238)</f>
        <v>84000</v>
      </c>
      <c r="F229" s="184">
        <f>SUM(F230,F238)</f>
        <v>2531230</v>
      </c>
    </row>
    <row r="230" spans="1:6" ht="18.75">
      <c r="A230" s="181"/>
      <c r="B230" s="460"/>
      <c r="C230" s="382" t="s">
        <v>134</v>
      </c>
      <c r="D230" s="541" t="s">
        <v>64</v>
      </c>
      <c r="E230" s="403">
        <f>SUM(E232:E237)</f>
        <v>4000</v>
      </c>
      <c r="F230" s="39">
        <f>SUM(F232:F237)</f>
        <v>2451230</v>
      </c>
    </row>
    <row r="231" spans="1:6" ht="15.75" customHeight="1">
      <c r="A231" s="181"/>
      <c r="B231" s="460"/>
      <c r="C231" s="382" t="s">
        <v>66</v>
      </c>
      <c r="D231" s="530"/>
      <c r="E231" s="403"/>
      <c r="F231" s="39"/>
    </row>
    <row r="232" spans="1:6" ht="18.75">
      <c r="A232" s="181"/>
      <c r="B232" s="460"/>
      <c r="C232" s="475" t="s">
        <v>144</v>
      </c>
      <c r="D232" s="541" t="s">
        <v>64</v>
      </c>
      <c r="E232" s="594" t="s">
        <v>64</v>
      </c>
      <c r="F232" s="39">
        <v>1665000</v>
      </c>
    </row>
    <row r="233" spans="1:6" ht="18.75">
      <c r="A233" s="181"/>
      <c r="B233" s="460"/>
      <c r="C233" s="476" t="s">
        <v>145</v>
      </c>
      <c r="D233" s="542" t="s">
        <v>64</v>
      </c>
      <c r="E233" s="597" t="s">
        <v>64</v>
      </c>
      <c r="F233" s="188">
        <v>134000</v>
      </c>
    </row>
    <row r="234" spans="1:6" ht="18.75">
      <c r="A234" s="181"/>
      <c r="B234" s="460"/>
      <c r="C234" s="476" t="s">
        <v>146</v>
      </c>
      <c r="D234" s="542" t="s">
        <v>64</v>
      </c>
      <c r="E234" s="597" t="s">
        <v>64</v>
      </c>
      <c r="F234" s="188">
        <v>318000</v>
      </c>
    </row>
    <row r="235" spans="1:6" ht="18.75">
      <c r="A235" s="181"/>
      <c r="B235" s="460"/>
      <c r="C235" s="476" t="s">
        <v>147</v>
      </c>
      <c r="D235" s="542" t="s">
        <v>64</v>
      </c>
      <c r="E235" s="597" t="s">
        <v>64</v>
      </c>
      <c r="F235" s="188">
        <v>44000</v>
      </c>
    </row>
    <row r="236" spans="1:6" ht="18.75">
      <c r="A236" s="181"/>
      <c r="B236" s="460"/>
      <c r="C236" s="476" t="s">
        <v>150</v>
      </c>
      <c r="D236" s="542" t="s">
        <v>64</v>
      </c>
      <c r="E236" s="597" t="s">
        <v>64</v>
      </c>
      <c r="F236" s="188">
        <v>51300</v>
      </c>
    </row>
    <row r="237" spans="1:6" ht="18.75">
      <c r="A237" s="181"/>
      <c r="B237" s="185"/>
      <c r="C237" s="475" t="s">
        <v>151</v>
      </c>
      <c r="D237" s="541" t="s">
        <v>64</v>
      </c>
      <c r="E237" s="403">
        <v>4000</v>
      </c>
      <c r="F237" s="39">
        <v>238930</v>
      </c>
    </row>
    <row r="238" spans="1:6" ht="18.75">
      <c r="A238" s="181"/>
      <c r="B238" s="183"/>
      <c r="C238" s="617" t="s">
        <v>135</v>
      </c>
      <c r="D238" s="614" t="s">
        <v>64</v>
      </c>
      <c r="E238" s="616">
        <v>80000</v>
      </c>
      <c r="F238" s="615">
        <v>80000</v>
      </c>
    </row>
    <row r="239" spans="1:6" ht="18.75">
      <c r="A239" s="181"/>
      <c r="B239" s="458">
        <v>85228</v>
      </c>
      <c r="C239" s="459" t="s">
        <v>84</v>
      </c>
      <c r="D239" s="528" t="s">
        <v>64</v>
      </c>
      <c r="E239" s="588" t="s">
        <v>64</v>
      </c>
      <c r="F239" s="184">
        <f>SUM(F240)</f>
        <v>799400</v>
      </c>
    </row>
    <row r="240" spans="1:6" ht="18.75">
      <c r="A240" s="181"/>
      <c r="B240" s="185"/>
      <c r="C240" s="382" t="s">
        <v>134</v>
      </c>
      <c r="D240" s="541" t="s">
        <v>64</v>
      </c>
      <c r="E240" s="594" t="s">
        <v>64</v>
      </c>
      <c r="F240" s="39">
        <f>SUM(F242:F247)</f>
        <v>799400</v>
      </c>
    </row>
    <row r="241" spans="1:6" ht="17.25" customHeight="1">
      <c r="A241" s="181"/>
      <c r="B241" s="185"/>
      <c r="C241" s="382" t="s">
        <v>66</v>
      </c>
      <c r="D241" s="530"/>
      <c r="E241" s="595"/>
      <c r="F241" s="39"/>
    </row>
    <row r="242" spans="1:6" ht="18.75">
      <c r="A242" s="181"/>
      <c r="B242" s="185"/>
      <c r="C242" s="475" t="s">
        <v>144</v>
      </c>
      <c r="D242" s="541" t="s">
        <v>64</v>
      </c>
      <c r="E242" s="594" t="s">
        <v>64</v>
      </c>
      <c r="F242" s="39">
        <v>101200</v>
      </c>
    </row>
    <row r="243" spans="1:6" ht="18.75">
      <c r="A243" s="181"/>
      <c r="B243" s="185"/>
      <c r="C243" s="476" t="s">
        <v>145</v>
      </c>
      <c r="D243" s="542" t="s">
        <v>64</v>
      </c>
      <c r="E243" s="597" t="s">
        <v>64</v>
      </c>
      <c r="F243" s="188">
        <v>15500</v>
      </c>
    </row>
    <row r="244" spans="1:6" ht="19.5" thickBot="1">
      <c r="A244" s="199"/>
      <c r="B244" s="200"/>
      <c r="C244" s="498" t="s">
        <v>146</v>
      </c>
      <c r="D244" s="556" t="s">
        <v>64</v>
      </c>
      <c r="E244" s="610" t="s">
        <v>64</v>
      </c>
      <c r="F244" s="177">
        <v>20600</v>
      </c>
    </row>
    <row r="245" spans="1:6" ht="18.75">
      <c r="A245" s="181"/>
      <c r="B245" s="185"/>
      <c r="C245" s="481" t="s">
        <v>147</v>
      </c>
      <c r="D245" s="545" t="s">
        <v>64</v>
      </c>
      <c r="E245" s="596" t="s">
        <v>64</v>
      </c>
      <c r="F245" s="197">
        <v>2900</v>
      </c>
    </row>
    <row r="246" spans="1:6" ht="18.75">
      <c r="A246" s="181"/>
      <c r="B246" s="185"/>
      <c r="C246" s="476" t="s">
        <v>150</v>
      </c>
      <c r="D246" s="542" t="s">
        <v>64</v>
      </c>
      <c r="E246" s="597" t="s">
        <v>64</v>
      </c>
      <c r="F246" s="188">
        <v>3400</v>
      </c>
    </row>
    <row r="247" spans="1:6" ht="18.75">
      <c r="A247" s="181"/>
      <c r="B247" s="185"/>
      <c r="C247" s="475" t="s">
        <v>151</v>
      </c>
      <c r="D247" s="541" t="s">
        <v>64</v>
      </c>
      <c r="E247" s="594" t="s">
        <v>64</v>
      </c>
      <c r="F247" s="39">
        <v>655800</v>
      </c>
    </row>
    <row r="248" spans="1:6" ht="18.75">
      <c r="A248" s="181"/>
      <c r="B248" s="471">
        <v>85295</v>
      </c>
      <c r="C248" s="474" t="s">
        <v>113</v>
      </c>
      <c r="D248" s="540" t="s">
        <v>64</v>
      </c>
      <c r="E248" s="593" t="s">
        <v>64</v>
      </c>
      <c r="F248" s="33">
        <f>SUM(F249)</f>
        <v>222400</v>
      </c>
    </row>
    <row r="249" spans="1:6" ht="16.5" customHeight="1">
      <c r="A249" s="181"/>
      <c r="B249" s="460"/>
      <c r="C249" s="382" t="s">
        <v>134</v>
      </c>
      <c r="D249" s="541" t="s">
        <v>64</v>
      </c>
      <c r="E249" s="594" t="s">
        <v>64</v>
      </c>
      <c r="F249" s="39">
        <f>SUM(F251:F252)</f>
        <v>222400</v>
      </c>
    </row>
    <row r="250" spans="1:6" ht="14.25" customHeight="1">
      <c r="A250" s="181"/>
      <c r="B250" s="460"/>
      <c r="C250" s="382" t="s">
        <v>66</v>
      </c>
      <c r="D250" s="530"/>
      <c r="E250" s="595"/>
      <c r="F250" s="39"/>
    </row>
    <row r="251" spans="1:6" ht="46.5" customHeight="1">
      <c r="A251" s="181"/>
      <c r="B251" s="460"/>
      <c r="C251" s="497" t="s">
        <v>182</v>
      </c>
      <c r="D251" s="673" t="s">
        <v>64</v>
      </c>
      <c r="E251" s="674" t="s">
        <v>64</v>
      </c>
      <c r="F251" s="39">
        <v>18000</v>
      </c>
    </row>
    <row r="252" spans="1:6" ht="18" customHeight="1" thickBot="1">
      <c r="A252" s="181"/>
      <c r="B252" s="460"/>
      <c r="C252" s="498" t="s">
        <v>151</v>
      </c>
      <c r="D252" s="675" t="s">
        <v>64</v>
      </c>
      <c r="E252" s="676" t="s">
        <v>64</v>
      </c>
      <c r="F252" s="177">
        <v>204400</v>
      </c>
    </row>
    <row r="253" spans="1:6" ht="19.5" thickBot="1">
      <c r="A253" s="454">
        <v>854</v>
      </c>
      <c r="B253" s="179"/>
      <c r="C253" s="390" t="s">
        <v>130</v>
      </c>
      <c r="D253" s="525" t="s">
        <v>64</v>
      </c>
      <c r="E253" s="426">
        <f>SUM(E254,E263,E274)</f>
        <v>90000</v>
      </c>
      <c r="F253" s="180">
        <f>SUM(F254,F263,F274,)</f>
        <v>1372000</v>
      </c>
    </row>
    <row r="254" spans="1:6" ht="18.75">
      <c r="A254" s="181"/>
      <c r="B254" s="456">
        <v>85401</v>
      </c>
      <c r="C254" s="457" t="s">
        <v>170</v>
      </c>
      <c r="D254" s="527" t="s">
        <v>64</v>
      </c>
      <c r="E254" s="568" t="s">
        <v>64</v>
      </c>
      <c r="F254" s="37">
        <f>SUM(F255)</f>
        <v>1142000</v>
      </c>
    </row>
    <row r="255" spans="1:6" ht="18" customHeight="1">
      <c r="A255" s="181"/>
      <c r="B255" s="460"/>
      <c r="C255" s="382" t="s">
        <v>134</v>
      </c>
      <c r="D255" s="541" t="s">
        <v>64</v>
      </c>
      <c r="E255" s="594" t="s">
        <v>64</v>
      </c>
      <c r="F255" s="39">
        <f>SUM(F257:F262)</f>
        <v>1142000</v>
      </c>
    </row>
    <row r="256" spans="1:6" ht="18" customHeight="1">
      <c r="A256" s="181"/>
      <c r="B256" s="460"/>
      <c r="C256" s="382" t="s">
        <v>66</v>
      </c>
      <c r="D256" s="530"/>
      <c r="E256" s="595"/>
      <c r="F256" s="39"/>
    </row>
    <row r="257" spans="1:6" ht="18.75">
      <c r="A257" s="181"/>
      <c r="B257" s="460"/>
      <c r="C257" s="481" t="s">
        <v>144</v>
      </c>
      <c r="D257" s="545" t="s">
        <v>64</v>
      </c>
      <c r="E257" s="596" t="s">
        <v>64</v>
      </c>
      <c r="F257" s="197">
        <v>753060</v>
      </c>
    </row>
    <row r="258" spans="1:6" ht="18.75">
      <c r="A258" s="181"/>
      <c r="B258" s="460"/>
      <c r="C258" s="476" t="s">
        <v>145</v>
      </c>
      <c r="D258" s="542" t="s">
        <v>64</v>
      </c>
      <c r="E258" s="597" t="s">
        <v>64</v>
      </c>
      <c r="F258" s="188">
        <v>62300</v>
      </c>
    </row>
    <row r="259" spans="1:6" ht="18.75">
      <c r="A259" s="181"/>
      <c r="B259" s="460"/>
      <c r="C259" s="481" t="s">
        <v>146</v>
      </c>
      <c r="D259" s="545" t="s">
        <v>64</v>
      </c>
      <c r="E259" s="596" t="s">
        <v>64</v>
      </c>
      <c r="F259" s="197">
        <v>143790</v>
      </c>
    </row>
    <row r="260" spans="1:6" ht="18.75">
      <c r="A260" s="181"/>
      <c r="B260" s="460"/>
      <c r="C260" s="476" t="s">
        <v>147</v>
      </c>
      <c r="D260" s="542" t="s">
        <v>64</v>
      </c>
      <c r="E260" s="597" t="s">
        <v>64</v>
      </c>
      <c r="F260" s="188">
        <v>19710</v>
      </c>
    </row>
    <row r="261" spans="1:6" ht="18.75">
      <c r="A261" s="181"/>
      <c r="B261" s="460"/>
      <c r="C261" s="481" t="s">
        <v>150</v>
      </c>
      <c r="D261" s="545" t="s">
        <v>64</v>
      </c>
      <c r="E261" s="596" t="s">
        <v>64</v>
      </c>
      <c r="F261" s="197">
        <v>47370</v>
      </c>
    </row>
    <row r="262" spans="1:6" ht="18.75" customHeight="1">
      <c r="A262" s="181"/>
      <c r="B262" s="456"/>
      <c r="C262" s="487" t="s">
        <v>151</v>
      </c>
      <c r="D262" s="547" t="s">
        <v>64</v>
      </c>
      <c r="E262" s="600" t="s">
        <v>64</v>
      </c>
      <c r="F262" s="37">
        <v>115770</v>
      </c>
    </row>
    <row r="263" spans="1:6" ht="30.75" customHeight="1">
      <c r="A263" s="181"/>
      <c r="B263" s="456">
        <v>85412</v>
      </c>
      <c r="C263" s="510" t="s">
        <v>173</v>
      </c>
      <c r="D263" s="546" t="s">
        <v>64</v>
      </c>
      <c r="E263" s="578">
        <f>SUM(E264)</f>
        <v>90000</v>
      </c>
      <c r="F263" s="37">
        <f>SUM(F264)</f>
        <v>180000</v>
      </c>
    </row>
    <row r="264" spans="1:6" ht="18.75">
      <c r="A264" s="181"/>
      <c r="B264" s="460"/>
      <c r="C264" s="382" t="s">
        <v>134</v>
      </c>
      <c r="D264" s="541" t="s">
        <v>64</v>
      </c>
      <c r="E264" s="403">
        <f>SUM(E266:E273)</f>
        <v>90000</v>
      </c>
      <c r="F264" s="39">
        <f>SUM(F266:F273)</f>
        <v>180000</v>
      </c>
    </row>
    <row r="265" spans="1:6" ht="14.25" customHeight="1">
      <c r="A265" s="181"/>
      <c r="B265" s="460"/>
      <c r="C265" s="382" t="s">
        <v>66</v>
      </c>
      <c r="D265" s="530"/>
      <c r="E265" s="403"/>
      <c r="F265" s="39"/>
    </row>
    <row r="266" spans="1:6" ht="18.75">
      <c r="A266" s="181"/>
      <c r="B266" s="460"/>
      <c r="C266" s="481" t="s">
        <v>146</v>
      </c>
      <c r="D266" s="545" t="s">
        <v>64</v>
      </c>
      <c r="E266" s="596" t="s">
        <v>64</v>
      </c>
      <c r="F266" s="197">
        <v>6720</v>
      </c>
    </row>
    <row r="267" spans="1:6" ht="18.75">
      <c r="A267" s="181"/>
      <c r="B267" s="460"/>
      <c r="C267" s="476" t="s">
        <v>147</v>
      </c>
      <c r="D267" s="542" t="s">
        <v>64</v>
      </c>
      <c r="E267" s="597" t="s">
        <v>64</v>
      </c>
      <c r="F267" s="188">
        <v>920</v>
      </c>
    </row>
    <row r="268" spans="1:6" ht="18.75">
      <c r="A268" s="181"/>
      <c r="B268" s="460"/>
      <c r="C268" s="515" t="s">
        <v>142</v>
      </c>
      <c r="D268" s="858" t="s">
        <v>64</v>
      </c>
      <c r="E268" s="878" t="s">
        <v>64</v>
      </c>
      <c r="F268" s="902">
        <v>12000</v>
      </c>
    </row>
    <row r="269" spans="1:6" ht="18.75">
      <c r="A269" s="181"/>
      <c r="B269" s="460"/>
      <c r="C269" s="516" t="s">
        <v>185</v>
      </c>
      <c r="D269" s="891"/>
      <c r="E269" s="867"/>
      <c r="F269" s="903"/>
    </row>
    <row r="270" spans="1:6" ht="18.75">
      <c r="A270" s="181"/>
      <c r="B270" s="460"/>
      <c r="C270" s="515" t="s">
        <v>142</v>
      </c>
      <c r="D270" s="868" t="s">
        <v>64</v>
      </c>
      <c r="E270" s="869" t="s">
        <v>64</v>
      </c>
      <c r="F270" s="904">
        <v>33000</v>
      </c>
    </row>
    <row r="271" spans="1:6" ht="18.75">
      <c r="A271" s="181"/>
      <c r="B271" s="460"/>
      <c r="C271" s="504" t="s">
        <v>306</v>
      </c>
      <c r="D271" s="859"/>
      <c r="E271" s="860"/>
      <c r="F271" s="902"/>
    </row>
    <row r="272" spans="1:6" ht="18.75">
      <c r="A272" s="181"/>
      <c r="B272" s="460"/>
      <c r="C272" s="503" t="s">
        <v>307</v>
      </c>
      <c r="D272" s="891"/>
      <c r="E272" s="867"/>
      <c r="F272" s="903"/>
    </row>
    <row r="273" spans="1:6" ht="16.5" customHeight="1">
      <c r="A273" s="181"/>
      <c r="B273" s="456"/>
      <c r="C273" s="487" t="s">
        <v>151</v>
      </c>
      <c r="D273" s="547" t="s">
        <v>64</v>
      </c>
      <c r="E273" s="579">
        <v>90000</v>
      </c>
      <c r="F273" s="37">
        <v>127360</v>
      </c>
    </row>
    <row r="274" spans="1:6" ht="21.75" customHeight="1" thickBot="1">
      <c r="A274" s="181"/>
      <c r="B274" s="471">
        <v>85415</v>
      </c>
      <c r="C274" s="474" t="s">
        <v>174</v>
      </c>
      <c r="D274" s="540" t="s">
        <v>64</v>
      </c>
      <c r="E274" s="593" t="s">
        <v>64</v>
      </c>
      <c r="F274" s="33">
        <v>50000</v>
      </c>
    </row>
    <row r="275" spans="1:6" ht="26.25" customHeight="1" thickBot="1">
      <c r="A275" s="454">
        <v>900</v>
      </c>
      <c r="B275" s="179"/>
      <c r="C275" s="562" t="s">
        <v>39</v>
      </c>
      <c r="D275" s="525" t="s">
        <v>64</v>
      </c>
      <c r="E275" s="426">
        <f>SUM(E276,E277,E278,E280,E285,E286,)</f>
        <v>1571000</v>
      </c>
      <c r="F275" s="180">
        <f>SUM(F276,F277,F278,F280,F285,F286,)</f>
        <v>6873000</v>
      </c>
    </row>
    <row r="276" spans="1:6" ht="21" customHeight="1">
      <c r="A276" s="619"/>
      <c r="B276" s="620">
        <v>90002</v>
      </c>
      <c r="C276" s="627" t="s">
        <v>326</v>
      </c>
      <c r="D276" s="621" t="s">
        <v>64</v>
      </c>
      <c r="E276" s="623">
        <v>70000</v>
      </c>
      <c r="F276" s="622">
        <v>70000</v>
      </c>
    </row>
    <row r="277" spans="1:6" ht="20.25" customHeight="1">
      <c r="A277" s="181"/>
      <c r="B277" s="456">
        <v>90004</v>
      </c>
      <c r="C277" s="517" t="s">
        <v>175</v>
      </c>
      <c r="D277" s="527" t="s">
        <v>64</v>
      </c>
      <c r="E277" s="569">
        <v>30000</v>
      </c>
      <c r="F277" s="37">
        <v>947000</v>
      </c>
    </row>
    <row r="278" spans="1:6" ht="21" customHeight="1">
      <c r="A278" s="181"/>
      <c r="B278" s="471">
        <v>90013</v>
      </c>
      <c r="C278" s="474" t="s">
        <v>176</v>
      </c>
      <c r="D278" s="540" t="s">
        <v>64</v>
      </c>
      <c r="E278" s="593" t="s">
        <v>64</v>
      </c>
      <c r="F278" s="33">
        <f>SUM(F279)</f>
        <v>120000</v>
      </c>
    </row>
    <row r="279" spans="1:6" ht="46.5" customHeight="1">
      <c r="A279" s="181"/>
      <c r="B279" s="471"/>
      <c r="C279" s="511" t="s">
        <v>308</v>
      </c>
      <c r="D279" s="563" t="s">
        <v>64</v>
      </c>
      <c r="E279" s="624" t="s">
        <v>64</v>
      </c>
      <c r="F279" s="33">
        <v>120000</v>
      </c>
    </row>
    <row r="280" spans="1:6" ht="21.75" customHeight="1">
      <c r="A280" s="181"/>
      <c r="B280" s="471">
        <v>90015</v>
      </c>
      <c r="C280" s="474" t="s">
        <v>327</v>
      </c>
      <c r="D280" s="540" t="s">
        <v>64</v>
      </c>
      <c r="E280" s="577">
        <f>SUM(E281,E284)</f>
        <v>350000</v>
      </c>
      <c r="F280" s="33">
        <f>SUM(F281,F284)</f>
        <v>1950000</v>
      </c>
    </row>
    <row r="281" spans="1:6" ht="18" customHeight="1">
      <c r="A281" s="181"/>
      <c r="B281" s="465"/>
      <c r="C281" s="470" t="s">
        <v>94</v>
      </c>
      <c r="D281" s="625" t="s">
        <v>64</v>
      </c>
      <c r="E281" s="576">
        <f>SUM(E283)</f>
        <v>50000</v>
      </c>
      <c r="F281" s="35">
        <f>SUM(F283)</f>
        <v>1650000</v>
      </c>
    </row>
    <row r="282" spans="1:6" ht="15" customHeight="1">
      <c r="A282" s="181"/>
      <c r="B282" s="460"/>
      <c r="C282" s="375" t="s">
        <v>53</v>
      </c>
      <c r="D282" s="626"/>
      <c r="E282" s="398"/>
      <c r="F282" s="39"/>
    </row>
    <row r="283" spans="1:6" ht="16.5" customHeight="1" thickBot="1">
      <c r="A283" s="199"/>
      <c r="B283" s="468"/>
      <c r="C283" s="376" t="s">
        <v>99</v>
      </c>
      <c r="D283" s="549" t="s">
        <v>64</v>
      </c>
      <c r="E283" s="399">
        <v>50000</v>
      </c>
      <c r="F283" s="201">
        <v>1650000</v>
      </c>
    </row>
    <row r="284" spans="1:6" ht="19.5" customHeight="1">
      <c r="A284" s="181"/>
      <c r="B284" s="456"/>
      <c r="C284" s="457" t="s">
        <v>312</v>
      </c>
      <c r="D284" s="527" t="s">
        <v>64</v>
      </c>
      <c r="E284" s="569">
        <v>300000</v>
      </c>
      <c r="F284" s="37">
        <v>300000</v>
      </c>
    </row>
    <row r="285" spans="1:6" ht="33.75" customHeight="1">
      <c r="A285" s="181"/>
      <c r="B285" s="471">
        <v>90020</v>
      </c>
      <c r="C285" s="508" t="s">
        <v>195</v>
      </c>
      <c r="D285" s="835" t="s">
        <v>64</v>
      </c>
      <c r="E285" s="836" t="s">
        <v>64</v>
      </c>
      <c r="F285" s="33">
        <v>5000</v>
      </c>
    </row>
    <row r="286" spans="1:6" ht="21.75" customHeight="1">
      <c r="A286" s="181"/>
      <c r="B286" s="456">
        <v>90095</v>
      </c>
      <c r="C286" s="457" t="s">
        <v>113</v>
      </c>
      <c r="D286" s="527" t="s">
        <v>64</v>
      </c>
      <c r="E286" s="569">
        <f>SUM(E287,E295)</f>
        <v>1121000</v>
      </c>
      <c r="F286" s="37">
        <f>SUM(F287,F295)</f>
        <v>3781000</v>
      </c>
    </row>
    <row r="287" spans="1:6" ht="18.75">
      <c r="A287" s="181"/>
      <c r="B287" s="185"/>
      <c r="C287" s="382" t="s">
        <v>134</v>
      </c>
      <c r="D287" s="541" t="s">
        <v>64</v>
      </c>
      <c r="E287" s="403">
        <f>SUM(E289:E294)</f>
        <v>301000</v>
      </c>
      <c r="F287" s="645">
        <f>SUM(F289:F294)</f>
        <v>2961000</v>
      </c>
    </row>
    <row r="288" spans="1:6" ht="18.75">
      <c r="A288" s="181"/>
      <c r="B288" s="185"/>
      <c r="C288" s="382" t="s">
        <v>66</v>
      </c>
      <c r="D288" s="558"/>
      <c r="E288" s="580"/>
      <c r="F288" s="39"/>
    </row>
    <row r="289" spans="1:6" ht="18.75">
      <c r="A289" s="181"/>
      <c r="B289" s="185"/>
      <c r="C289" s="481" t="s">
        <v>144</v>
      </c>
      <c r="D289" s="545" t="s">
        <v>64</v>
      </c>
      <c r="E289" s="402">
        <v>57750</v>
      </c>
      <c r="F289" s="197">
        <v>1387950</v>
      </c>
    </row>
    <row r="290" spans="1:6" ht="18.75">
      <c r="A290" s="181"/>
      <c r="B290" s="185"/>
      <c r="C290" s="476" t="s">
        <v>145</v>
      </c>
      <c r="D290" s="542" t="s">
        <v>64</v>
      </c>
      <c r="E290" s="597" t="s">
        <v>64</v>
      </c>
      <c r="F290" s="188">
        <v>95400</v>
      </c>
    </row>
    <row r="291" spans="1:6" ht="18.75">
      <c r="A291" s="181"/>
      <c r="B291" s="185"/>
      <c r="C291" s="475" t="s">
        <v>146</v>
      </c>
      <c r="D291" s="541" t="s">
        <v>64</v>
      </c>
      <c r="E291" s="631">
        <v>10240</v>
      </c>
      <c r="F291" s="39">
        <v>257940</v>
      </c>
    </row>
    <row r="292" spans="1:6" ht="18.75">
      <c r="A292" s="181"/>
      <c r="B292" s="185"/>
      <c r="C292" s="476" t="s">
        <v>147</v>
      </c>
      <c r="D292" s="542" t="s">
        <v>64</v>
      </c>
      <c r="E292" s="632">
        <v>1420</v>
      </c>
      <c r="F292" s="188">
        <v>35620</v>
      </c>
    </row>
    <row r="293" spans="1:6" ht="18.75">
      <c r="A293" s="181"/>
      <c r="B293" s="185"/>
      <c r="C293" s="476" t="s">
        <v>150</v>
      </c>
      <c r="D293" s="542" t="s">
        <v>64</v>
      </c>
      <c r="E293" s="597" t="s">
        <v>64</v>
      </c>
      <c r="F293" s="188">
        <v>43100</v>
      </c>
    </row>
    <row r="294" spans="1:6" ht="18.75">
      <c r="A294" s="181"/>
      <c r="B294" s="185"/>
      <c r="C294" s="475" t="s">
        <v>151</v>
      </c>
      <c r="D294" s="541" t="s">
        <v>64</v>
      </c>
      <c r="E294" s="403">
        <v>231590</v>
      </c>
      <c r="F294" s="39">
        <v>1140990</v>
      </c>
    </row>
    <row r="295" spans="1:6" ht="19.5" thickBot="1">
      <c r="A295" s="181"/>
      <c r="B295" s="185"/>
      <c r="C295" s="628" t="s">
        <v>312</v>
      </c>
      <c r="D295" s="629" t="s">
        <v>64</v>
      </c>
      <c r="E295" s="630">
        <v>820000</v>
      </c>
      <c r="F295" s="223">
        <v>820000</v>
      </c>
    </row>
    <row r="296" spans="1:6" ht="25.5" customHeight="1" thickBot="1">
      <c r="A296" s="454">
        <v>921</v>
      </c>
      <c r="B296" s="179"/>
      <c r="C296" s="390" t="s">
        <v>114</v>
      </c>
      <c r="D296" s="525" t="s">
        <v>64</v>
      </c>
      <c r="E296" s="426">
        <f>SUM(E297,E305,E309,E317,E313,)</f>
        <v>150000</v>
      </c>
      <c r="F296" s="180">
        <f>SUM(F297,F305,F309,F317,F313,)</f>
        <v>3529000</v>
      </c>
    </row>
    <row r="297" spans="1:6" ht="19.5" customHeight="1">
      <c r="A297" s="181"/>
      <c r="B297" s="456">
        <v>92105</v>
      </c>
      <c r="C297" s="457" t="s">
        <v>177</v>
      </c>
      <c r="D297" s="527" t="s">
        <v>64</v>
      </c>
      <c r="E297" s="568" t="s">
        <v>64</v>
      </c>
      <c r="F297" s="37">
        <f>SUM(F298)</f>
        <v>142500</v>
      </c>
    </row>
    <row r="298" spans="1:6" ht="18.75">
      <c r="A298" s="181" t="s">
        <v>167</v>
      </c>
      <c r="B298" s="460"/>
      <c r="C298" s="382" t="s">
        <v>134</v>
      </c>
      <c r="D298" s="541" t="s">
        <v>64</v>
      </c>
      <c r="E298" s="594" t="s">
        <v>64</v>
      </c>
      <c r="F298" s="39">
        <f>SUM(F300:F304)</f>
        <v>142500</v>
      </c>
    </row>
    <row r="299" spans="1:6" ht="16.5" customHeight="1">
      <c r="A299" s="181"/>
      <c r="B299" s="460"/>
      <c r="C299" s="382" t="s">
        <v>66</v>
      </c>
      <c r="D299" s="530"/>
      <c r="E299" s="403"/>
      <c r="F299" s="39"/>
    </row>
    <row r="300" spans="1:6" ht="18.75">
      <c r="A300" s="181"/>
      <c r="B300" s="460"/>
      <c r="C300" s="475" t="s">
        <v>330</v>
      </c>
      <c r="D300" s="865" t="s">
        <v>64</v>
      </c>
      <c r="E300" s="866" t="s">
        <v>64</v>
      </c>
      <c r="F300" s="902">
        <v>35000</v>
      </c>
    </row>
    <row r="301" spans="1:6" ht="18.75">
      <c r="A301" s="181"/>
      <c r="B301" s="460"/>
      <c r="C301" s="503" t="s">
        <v>329</v>
      </c>
      <c r="D301" s="891"/>
      <c r="E301" s="867"/>
      <c r="F301" s="903"/>
    </row>
    <row r="302" spans="1:6" ht="18.75">
      <c r="A302" s="181"/>
      <c r="B302" s="460"/>
      <c r="C302" s="515" t="s">
        <v>142</v>
      </c>
      <c r="D302" s="868" t="s">
        <v>64</v>
      </c>
      <c r="E302" s="869" t="s">
        <v>64</v>
      </c>
      <c r="F302" s="902">
        <v>65000</v>
      </c>
    </row>
    <row r="303" spans="1:6" ht="18.75">
      <c r="A303" s="181"/>
      <c r="B303" s="460"/>
      <c r="C303" s="516" t="s">
        <v>185</v>
      </c>
      <c r="D303" s="891"/>
      <c r="E303" s="867"/>
      <c r="F303" s="903"/>
    </row>
    <row r="304" spans="1:6" ht="18.75">
      <c r="A304" s="181"/>
      <c r="B304" s="456"/>
      <c r="C304" s="487" t="s">
        <v>151</v>
      </c>
      <c r="D304" s="547" t="s">
        <v>64</v>
      </c>
      <c r="E304" s="600" t="s">
        <v>64</v>
      </c>
      <c r="F304" s="37">
        <v>42500</v>
      </c>
    </row>
    <row r="305" spans="1:6" ht="21" customHeight="1">
      <c r="A305" s="181"/>
      <c r="B305" s="456">
        <v>92109</v>
      </c>
      <c r="C305" s="457" t="s">
        <v>178</v>
      </c>
      <c r="D305" s="527" t="s">
        <v>64</v>
      </c>
      <c r="E305" s="569">
        <f>SUM(E306)</f>
        <v>20000</v>
      </c>
      <c r="F305" s="37">
        <f>SUM(F306)</f>
        <v>650000</v>
      </c>
    </row>
    <row r="306" spans="1:6" ht="18.75">
      <c r="A306" s="181"/>
      <c r="B306" s="460"/>
      <c r="C306" s="382" t="s">
        <v>134</v>
      </c>
      <c r="D306" s="541" t="s">
        <v>64</v>
      </c>
      <c r="E306" s="403">
        <f>SUM(E308)</f>
        <v>20000</v>
      </c>
      <c r="F306" s="39">
        <f>SUM(F308)</f>
        <v>650000</v>
      </c>
    </row>
    <row r="307" spans="1:6" ht="16.5" customHeight="1">
      <c r="A307" s="181"/>
      <c r="B307" s="460"/>
      <c r="C307" s="382" t="s">
        <v>66</v>
      </c>
      <c r="D307" s="530"/>
      <c r="E307" s="403"/>
      <c r="F307" s="39"/>
    </row>
    <row r="308" spans="1:6" ht="16.5" customHeight="1">
      <c r="A308" s="181"/>
      <c r="B308" s="456"/>
      <c r="C308" s="512" t="s">
        <v>218</v>
      </c>
      <c r="D308" s="830" t="s">
        <v>64</v>
      </c>
      <c r="E308" s="831">
        <v>20000</v>
      </c>
      <c r="F308" s="37">
        <v>650000</v>
      </c>
    </row>
    <row r="309" spans="1:6" ht="20.25" customHeight="1">
      <c r="A309" s="181"/>
      <c r="B309" s="456">
        <v>92116</v>
      </c>
      <c r="C309" s="457" t="s">
        <v>179</v>
      </c>
      <c r="D309" s="527" t="s">
        <v>64</v>
      </c>
      <c r="E309" s="568" t="s">
        <v>64</v>
      </c>
      <c r="F309" s="37">
        <f>SUM(F310)</f>
        <v>1490000</v>
      </c>
    </row>
    <row r="310" spans="1:6" ht="18.75">
      <c r="A310" s="181"/>
      <c r="B310" s="460"/>
      <c r="C310" s="382" t="s">
        <v>134</v>
      </c>
      <c r="D310" s="541" t="s">
        <v>64</v>
      </c>
      <c r="E310" s="594" t="s">
        <v>64</v>
      </c>
      <c r="F310" s="39">
        <f>SUM(F312)</f>
        <v>1490000</v>
      </c>
    </row>
    <row r="311" spans="1:6" ht="15" customHeight="1">
      <c r="A311" s="181"/>
      <c r="B311" s="460"/>
      <c r="C311" s="382" t="s">
        <v>66</v>
      </c>
      <c r="D311" s="530"/>
      <c r="E311" s="595"/>
      <c r="F311" s="39"/>
    </row>
    <row r="312" spans="1:6" ht="18.75">
      <c r="A312" s="181"/>
      <c r="B312" s="460"/>
      <c r="C312" s="512" t="s">
        <v>218</v>
      </c>
      <c r="D312" s="564" t="s">
        <v>64</v>
      </c>
      <c r="E312" s="633" t="s">
        <v>64</v>
      </c>
      <c r="F312" s="39">
        <v>1490000</v>
      </c>
    </row>
    <row r="313" spans="1:6" ht="18.75">
      <c r="A313" s="181"/>
      <c r="B313" s="471">
        <v>92120</v>
      </c>
      <c r="C313" s="635" t="s">
        <v>313</v>
      </c>
      <c r="D313" s="637" t="s">
        <v>64</v>
      </c>
      <c r="E313" s="639">
        <f>SUM(E314)</f>
        <v>50000</v>
      </c>
      <c r="F313" s="646">
        <f>SUM(F314)</f>
        <v>50000</v>
      </c>
    </row>
    <row r="314" spans="1:6" ht="16.5" customHeight="1">
      <c r="A314" s="181"/>
      <c r="B314" s="460"/>
      <c r="C314" s="634" t="s">
        <v>94</v>
      </c>
      <c r="D314" s="564" t="s">
        <v>64</v>
      </c>
      <c r="E314" s="640">
        <f>SUM(E316)</f>
        <v>50000</v>
      </c>
      <c r="F314" s="647">
        <f>SUM(F316)</f>
        <v>50000</v>
      </c>
    </row>
    <row r="315" spans="1:6" ht="14.25" customHeight="1">
      <c r="A315" s="181"/>
      <c r="B315" s="460"/>
      <c r="C315" s="515" t="s">
        <v>53</v>
      </c>
      <c r="D315" s="564"/>
      <c r="E315" s="633"/>
      <c r="F315" s="39"/>
    </row>
    <row r="316" spans="1:6" ht="60">
      <c r="A316" s="181"/>
      <c r="B316" s="460"/>
      <c r="C316" s="636" t="s">
        <v>314</v>
      </c>
      <c r="D316" s="638" t="s">
        <v>64</v>
      </c>
      <c r="E316" s="641">
        <v>50000</v>
      </c>
      <c r="F316" s="39">
        <v>50000</v>
      </c>
    </row>
    <row r="317" spans="1:6" ht="22.5" customHeight="1">
      <c r="A317" s="181"/>
      <c r="B317" s="471">
        <v>92195</v>
      </c>
      <c r="C317" s="474" t="s">
        <v>152</v>
      </c>
      <c r="D317" s="540" t="s">
        <v>64</v>
      </c>
      <c r="E317" s="577">
        <f>SUM(E318,E321)</f>
        <v>80000</v>
      </c>
      <c r="F317" s="33">
        <f>SUM(F318,F321)</f>
        <v>1196500</v>
      </c>
    </row>
    <row r="318" spans="1:6" ht="16.5" customHeight="1">
      <c r="A318" s="181"/>
      <c r="B318" s="460"/>
      <c r="C318" s="382" t="s">
        <v>134</v>
      </c>
      <c r="D318" s="541" t="s">
        <v>64</v>
      </c>
      <c r="E318" s="403">
        <f>SUM(E320)</f>
        <v>80000</v>
      </c>
      <c r="F318" s="39">
        <f>SUM(F320)</f>
        <v>321500</v>
      </c>
    </row>
    <row r="319" spans="1:6" ht="15.75" customHeight="1">
      <c r="A319" s="181"/>
      <c r="B319" s="460"/>
      <c r="C319" s="382" t="s">
        <v>66</v>
      </c>
      <c r="D319" s="530"/>
      <c r="E319" s="403"/>
      <c r="F319" s="39"/>
    </row>
    <row r="320" spans="1:6" ht="18.75">
      <c r="A320" s="181"/>
      <c r="B320" s="185"/>
      <c r="C320" s="475" t="s">
        <v>151</v>
      </c>
      <c r="D320" s="541" t="s">
        <v>64</v>
      </c>
      <c r="E320" s="403">
        <v>80000</v>
      </c>
      <c r="F320" s="39">
        <v>321500</v>
      </c>
    </row>
    <row r="321" spans="1:6" ht="19.5" thickBot="1">
      <c r="A321" s="181"/>
      <c r="B321" s="200"/>
      <c r="C321" s="513" t="s">
        <v>135</v>
      </c>
      <c r="D321" s="565" t="s">
        <v>64</v>
      </c>
      <c r="E321" s="642" t="s">
        <v>64</v>
      </c>
      <c r="F321" s="223">
        <v>875000</v>
      </c>
    </row>
    <row r="322" spans="1:6" ht="25.5" customHeight="1" thickBot="1">
      <c r="A322" s="454">
        <v>926</v>
      </c>
      <c r="B322" s="179"/>
      <c r="C322" s="390" t="s">
        <v>40</v>
      </c>
      <c r="D322" s="525" t="s">
        <v>64</v>
      </c>
      <c r="E322" s="426">
        <f>SUM(E323,E324,E330)</f>
        <v>55000</v>
      </c>
      <c r="F322" s="180">
        <f>SUM(F323,F324,F330,)</f>
        <v>2495000</v>
      </c>
    </row>
    <row r="323" spans="1:6" ht="22.5" customHeight="1">
      <c r="A323" s="212"/>
      <c r="B323" s="472">
        <v>92601</v>
      </c>
      <c r="C323" s="485" t="s">
        <v>219</v>
      </c>
      <c r="D323" s="539" t="s">
        <v>64</v>
      </c>
      <c r="E323" s="829">
        <v>10000</v>
      </c>
      <c r="F323" s="192">
        <v>60000</v>
      </c>
    </row>
    <row r="324" spans="1:6" ht="20.25" customHeight="1">
      <c r="A324" s="181"/>
      <c r="B324" s="471">
        <v>92605</v>
      </c>
      <c r="C324" s="474" t="s">
        <v>180</v>
      </c>
      <c r="D324" s="540" t="s">
        <v>64</v>
      </c>
      <c r="E324" s="593" t="s">
        <v>64</v>
      </c>
      <c r="F324" s="33">
        <f>SUM(F325)</f>
        <v>250000</v>
      </c>
    </row>
    <row r="325" spans="1:6" ht="18.75">
      <c r="A325" s="181" t="s">
        <v>167</v>
      </c>
      <c r="B325" s="460"/>
      <c r="C325" s="382" t="s">
        <v>134</v>
      </c>
      <c r="D325" s="541" t="s">
        <v>64</v>
      </c>
      <c r="E325" s="594" t="s">
        <v>64</v>
      </c>
      <c r="F325" s="39">
        <f>SUM(F327:F329)</f>
        <v>250000</v>
      </c>
    </row>
    <row r="326" spans="1:6" ht="18.75">
      <c r="A326" s="181"/>
      <c r="B326" s="460"/>
      <c r="C326" s="382" t="s">
        <v>66</v>
      </c>
      <c r="D326" s="530"/>
      <c r="E326" s="595"/>
      <c r="F326" s="39"/>
    </row>
    <row r="327" spans="1:6" ht="18.75">
      <c r="A327" s="181"/>
      <c r="B327" s="460"/>
      <c r="C327" s="515" t="s">
        <v>142</v>
      </c>
      <c r="D327" s="865" t="s">
        <v>64</v>
      </c>
      <c r="E327" s="866" t="s">
        <v>64</v>
      </c>
      <c r="F327" s="902">
        <v>220000</v>
      </c>
    </row>
    <row r="328" spans="1:6" ht="18.75">
      <c r="A328" s="181"/>
      <c r="B328" s="460"/>
      <c r="C328" s="503" t="s">
        <v>185</v>
      </c>
      <c r="D328" s="891"/>
      <c r="E328" s="867"/>
      <c r="F328" s="903"/>
    </row>
    <row r="329" spans="1:6" ht="18.75">
      <c r="A329" s="181"/>
      <c r="B329" s="460"/>
      <c r="C329" s="475" t="s">
        <v>151</v>
      </c>
      <c r="D329" s="541" t="s">
        <v>64</v>
      </c>
      <c r="E329" s="594" t="s">
        <v>64</v>
      </c>
      <c r="F329" s="39">
        <v>30000</v>
      </c>
    </row>
    <row r="330" spans="1:6" ht="21.75" customHeight="1">
      <c r="A330" s="181"/>
      <c r="B330" s="471">
        <v>92695</v>
      </c>
      <c r="C330" s="474" t="s">
        <v>181</v>
      </c>
      <c r="D330" s="540" t="s">
        <v>64</v>
      </c>
      <c r="E330" s="577">
        <f>SUM(E331)</f>
        <v>45000</v>
      </c>
      <c r="F330" s="33">
        <f>SUM(F331)</f>
        <v>2185000</v>
      </c>
    </row>
    <row r="331" spans="1:6" ht="18.75">
      <c r="A331" s="181"/>
      <c r="B331" s="460"/>
      <c r="C331" s="382" t="s">
        <v>134</v>
      </c>
      <c r="D331" s="541" t="s">
        <v>64</v>
      </c>
      <c r="E331" s="403">
        <f>SUM(E333:E338)</f>
        <v>45000</v>
      </c>
      <c r="F331" s="39">
        <f>SUM(F333:F338)</f>
        <v>2185000</v>
      </c>
    </row>
    <row r="332" spans="1:6" ht="18.75">
      <c r="A332" s="181"/>
      <c r="B332" s="460"/>
      <c r="C332" s="382" t="s">
        <v>66</v>
      </c>
      <c r="D332" s="530"/>
      <c r="E332" s="403"/>
      <c r="F332" s="39"/>
    </row>
    <row r="333" spans="1:6" ht="18.75">
      <c r="A333" s="181"/>
      <c r="B333" s="460"/>
      <c r="C333" s="382" t="s">
        <v>144</v>
      </c>
      <c r="D333" s="541" t="s">
        <v>64</v>
      </c>
      <c r="E333" s="594" t="s">
        <v>64</v>
      </c>
      <c r="F333" s="39">
        <v>667300</v>
      </c>
    </row>
    <row r="334" spans="1:6" ht="18.75">
      <c r="A334" s="181"/>
      <c r="B334" s="460"/>
      <c r="C334" s="514" t="s">
        <v>145</v>
      </c>
      <c r="D334" s="542" t="s">
        <v>64</v>
      </c>
      <c r="E334" s="597" t="s">
        <v>64</v>
      </c>
      <c r="F334" s="188">
        <v>55300</v>
      </c>
    </row>
    <row r="335" spans="1:6" ht="18.75">
      <c r="A335" s="181"/>
      <c r="B335" s="460"/>
      <c r="C335" s="514" t="s">
        <v>146</v>
      </c>
      <c r="D335" s="542" t="s">
        <v>64</v>
      </c>
      <c r="E335" s="597" t="s">
        <v>64</v>
      </c>
      <c r="F335" s="188">
        <v>125300</v>
      </c>
    </row>
    <row r="336" spans="1:6" ht="17.25" customHeight="1">
      <c r="A336" s="181"/>
      <c r="B336" s="460"/>
      <c r="C336" s="461" t="s">
        <v>147</v>
      </c>
      <c r="D336" s="529" t="s">
        <v>64</v>
      </c>
      <c r="E336" s="644" t="s">
        <v>64</v>
      </c>
      <c r="F336" s="182">
        <v>17300</v>
      </c>
    </row>
    <row r="337" spans="1:6" ht="18.75">
      <c r="A337" s="181"/>
      <c r="B337" s="460"/>
      <c r="C337" s="514" t="s">
        <v>150</v>
      </c>
      <c r="D337" s="542" t="s">
        <v>64</v>
      </c>
      <c r="E337" s="597" t="s">
        <v>64</v>
      </c>
      <c r="F337" s="188">
        <v>19600</v>
      </c>
    </row>
    <row r="338" spans="1:6" ht="19.5" thickBot="1">
      <c r="A338" s="648"/>
      <c r="B338" s="649"/>
      <c r="C338" s="650" t="s">
        <v>151</v>
      </c>
      <c r="D338" s="651" t="s">
        <v>64</v>
      </c>
      <c r="E338" s="652">
        <v>45000</v>
      </c>
      <c r="F338" s="653">
        <v>1300200</v>
      </c>
    </row>
    <row r="339" spans="1:6" ht="33.75" customHeight="1" thickBot="1" thickTop="1">
      <c r="A339" s="205"/>
      <c r="B339" s="206"/>
      <c r="C339" s="207" t="s">
        <v>41</v>
      </c>
      <c r="D339" s="832">
        <f>SUM(D6,D8,D20,D25,D34,D38,D60,D68,D83,D85,D91,D96,D175,D198,D253,D275,D296,D322,)</f>
        <v>210500</v>
      </c>
      <c r="E339" s="671">
        <f>SUM(E6,E8,E20,E25,E34,E38,E60,E68,E83,E85,E91,E96,E175,E198,E253,E275,E296,E322,)</f>
        <v>6150721</v>
      </c>
      <c r="F339" s="208">
        <f>SUM(F6,F8,F20,F25,F34,F38,F60,F68,F83,F85,F91,F96,F175,F198,F253,F275,F296,F322)</f>
        <v>96515660</v>
      </c>
    </row>
    <row r="340" ht="13.5" thickTop="1"/>
  </sheetData>
  <mergeCells count="37">
    <mergeCell ref="A3:F3"/>
    <mergeCell ref="F127:F128"/>
    <mergeCell ref="F16:F17"/>
    <mergeCell ref="F115:F116"/>
    <mergeCell ref="D16:D17"/>
    <mergeCell ref="E16:E17"/>
    <mergeCell ref="D115:D116"/>
    <mergeCell ref="E115:E116"/>
    <mergeCell ref="D127:D128"/>
    <mergeCell ref="E127:E128"/>
    <mergeCell ref="F327:F328"/>
    <mergeCell ref="F185:F186"/>
    <mergeCell ref="F268:F269"/>
    <mergeCell ref="F180:F181"/>
    <mergeCell ref="F302:F303"/>
    <mergeCell ref="F300:F301"/>
    <mergeCell ref="F187:F189"/>
    <mergeCell ref="F195:F197"/>
    <mergeCell ref="F270:F272"/>
    <mergeCell ref="D180:D181"/>
    <mergeCell ref="E180:E181"/>
    <mergeCell ref="D185:D186"/>
    <mergeCell ref="E185:E186"/>
    <mergeCell ref="D187:D189"/>
    <mergeCell ref="E187:E189"/>
    <mergeCell ref="D195:D197"/>
    <mergeCell ref="E195:E197"/>
    <mergeCell ref="D268:D269"/>
    <mergeCell ref="E268:E269"/>
    <mergeCell ref="D270:D272"/>
    <mergeCell ref="E270:E272"/>
    <mergeCell ref="D327:D328"/>
    <mergeCell ref="E327:E328"/>
    <mergeCell ref="D300:D301"/>
    <mergeCell ref="E300:E301"/>
    <mergeCell ref="D302:D303"/>
    <mergeCell ref="E302:E303"/>
  </mergeCells>
  <printOptions horizontalCentered="1"/>
  <pageMargins left="0.1968503937007874" right="0" top="0.11811023622047245" bottom="0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E17"/>
  <sheetViews>
    <sheetView workbookViewId="0" topLeftCell="A1">
      <selection activeCell="E1" sqref="E1"/>
    </sheetView>
  </sheetViews>
  <sheetFormatPr defaultColWidth="9.00390625" defaultRowHeight="12.75"/>
  <cols>
    <col min="1" max="1" width="7.125" style="0" customWidth="1"/>
    <col min="2" max="2" width="37.875" style="0" customWidth="1"/>
    <col min="3" max="3" width="16.625" style="0" customWidth="1"/>
    <col min="4" max="4" width="16.75390625" style="0" customWidth="1"/>
    <col min="5" max="5" width="16.875" style="0" customWidth="1"/>
  </cols>
  <sheetData>
    <row r="1" spans="1:5" ht="15.75">
      <c r="A1" s="139"/>
      <c r="B1" s="140"/>
      <c r="C1" s="140"/>
      <c r="D1" s="170"/>
      <c r="E1" s="40" t="s">
        <v>433</v>
      </c>
    </row>
    <row r="2" spans="1:5" ht="15.75">
      <c r="A2" s="139"/>
      <c r="B2" s="140"/>
      <c r="C2" s="140"/>
      <c r="D2" s="170"/>
      <c r="E2" s="40" t="s">
        <v>293</v>
      </c>
    </row>
    <row r="3" spans="1:5" ht="15.75">
      <c r="A3" s="139"/>
      <c r="B3" s="140"/>
      <c r="C3" s="140"/>
      <c r="D3" s="140"/>
      <c r="E3" s="140"/>
    </row>
    <row r="4" spans="1:5" ht="20.25">
      <c r="A4" s="143" t="s">
        <v>120</v>
      </c>
      <c r="B4" s="142"/>
      <c r="C4" s="142"/>
      <c r="D4" s="141"/>
      <c r="E4" s="141"/>
    </row>
    <row r="5" spans="1:5" ht="20.25">
      <c r="A5" s="143" t="s">
        <v>220</v>
      </c>
      <c r="B5" s="142"/>
      <c r="C5" s="142"/>
      <c r="D5" s="141"/>
      <c r="E5" s="141"/>
    </row>
    <row r="6" spans="1:5" ht="19.5" thickBot="1">
      <c r="A6" s="144"/>
      <c r="B6" s="144"/>
      <c r="C6" s="144"/>
      <c r="D6" s="145"/>
      <c r="E6" s="145" t="s">
        <v>42</v>
      </c>
    </row>
    <row r="7" spans="1:5" ht="21" thickBot="1">
      <c r="A7" s="149" t="s">
        <v>67</v>
      </c>
      <c r="B7" s="918" t="s">
        <v>115</v>
      </c>
      <c r="C7" s="919"/>
      <c r="D7" s="150" t="s">
        <v>121</v>
      </c>
      <c r="E7" s="151" t="s">
        <v>122</v>
      </c>
    </row>
    <row r="8" spans="1:5" ht="45" customHeight="1">
      <c r="A8" s="146">
        <v>931</v>
      </c>
      <c r="B8" s="922" t="s">
        <v>221</v>
      </c>
      <c r="C8" s="923"/>
      <c r="D8" s="153">
        <v>5000000</v>
      </c>
      <c r="E8" s="173" t="s">
        <v>64</v>
      </c>
    </row>
    <row r="9" spans="1:5" ht="45" customHeight="1">
      <c r="A9" s="224">
        <v>955</v>
      </c>
      <c r="B9" s="920" t="s">
        <v>203</v>
      </c>
      <c r="C9" s="925"/>
      <c r="D9" s="153">
        <v>7976000</v>
      </c>
      <c r="E9" s="234" t="s">
        <v>64</v>
      </c>
    </row>
    <row r="10" spans="1:5" ht="33" customHeight="1">
      <c r="A10" s="152">
        <v>982</v>
      </c>
      <c r="B10" s="920" t="s">
        <v>125</v>
      </c>
      <c r="C10" s="924"/>
      <c r="D10" s="172" t="s">
        <v>64</v>
      </c>
      <c r="E10" s="155">
        <v>2000000</v>
      </c>
    </row>
    <row r="11" spans="1:5" ht="60.75" customHeight="1" thickBot="1">
      <c r="A11" s="152">
        <v>992</v>
      </c>
      <c r="B11" s="920" t="s">
        <v>123</v>
      </c>
      <c r="C11" s="921"/>
      <c r="D11" s="154" t="s">
        <v>43</v>
      </c>
      <c r="E11" s="155">
        <v>750000</v>
      </c>
    </row>
    <row r="12" spans="1:5" ht="29.25" customHeight="1" thickBot="1" thickTop="1">
      <c r="A12" s="147" t="s">
        <v>124</v>
      </c>
      <c r="B12" s="171"/>
      <c r="C12" s="171"/>
      <c r="D12" s="156">
        <f>SUM(D8:D11)</f>
        <v>12976000</v>
      </c>
      <c r="E12" s="157">
        <f>SUM(E8:E11)</f>
        <v>2750000</v>
      </c>
    </row>
    <row r="13" spans="1:5" ht="17.25" customHeight="1" thickTop="1">
      <c r="A13" s="174"/>
      <c r="B13" s="142"/>
      <c r="C13" s="142"/>
      <c r="D13" s="175"/>
      <c r="E13" s="175"/>
    </row>
    <row r="14" spans="1:5" ht="15.75">
      <c r="A14" s="139"/>
      <c r="B14" s="140"/>
      <c r="C14" s="140"/>
      <c r="D14" s="176"/>
      <c r="E14" s="176"/>
    </row>
    <row r="15" spans="1:5" ht="18">
      <c r="A15" s="139"/>
      <c r="B15" s="158">
        <v>86289660</v>
      </c>
      <c r="C15" s="159"/>
      <c r="D15" s="167" t="s">
        <v>126</v>
      </c>
      <c r="E15" s="164">
        <v>96515660</v>
      </c>
    </row>
    <row r="16" spans="1:5" ht="18">
      <c r="A16" s="139"/>
      <c r="B16" s="160">
        <f>SUM(D12)</f>
        <v>12976000</v>
      </c>
      <c r="C16" s="161"/>
      <c r="D16" s="168" t="s">
        <v>127</v>
      </c>
      <c r="E16" s="165">
        <f>SUM(E12)</f>
        <v>2750000</v>
      </c>
    </row>
    <row r="17" spans="1:5" ht="18">
      <c r="A17" s="139"/>
      <c r="B17" s="162">
        <f>SUM(B15:B16)</f>
        <v>99265660</v>
      </c>
      <c r="C17" s="163"/>
      <c r="D17" s="169" t="s">
        <v>128</v>
      </c>
      <c r="E17" s="166">
        <f>SUM(E15:E16)</f>
        <v>99265660</v>
      </c>
    </row>
  </sheetData>
  <mergeCells count="5">
    <mergeCell ref="B7:C7"/>
    <mergeCell ref="B11:C11"/>
    <mergeCell ref="B8:C8"/>
    <mergeCell ref="B10:C10"/>
    <mergeCell ref="B9:C9"/>
  </mergeCells>
  <printOptions/>
  <pageMargins left="0.5905511811023623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F80"/>
  <sheetViews>
    <sheetView workbookViewId="0" topLeftCell="A1">
      <selection activeCell="C2" sqref="C2:E2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36.00390625" style="0" customWidth="1"/>
    <col min="4" max="4" width="11.75390625" style="0" customWidth="1"/>
    <col min="5" max="5" width="39.625" style="9" customWidth="1"/>
  </cols>
  <sheetData>
    <row r="1" spans="1:6" ht="15.75">
      <c r="A1" s="139"/>
      <c r="B1" s="139"/>
      <c r="C1" s="946" t="s">
        <v>434</v>
      </c>
      <c r="D1" s="943"/>
      <c r="E1" s="943"/>
      <c r="F1" s="235"/>
    </row>
    <row r="2" spans="1:5" ht="15.75">
      <c r="A2" s="139"/>
      <c r="B2" s="139"/>
      <c r="C2" s="942" t="s">
        <v>315</v>
      </c>
      <c r="D2" s="943"/>
      <c r="E2" s="943"/>
    </row>
    <row r="3" spans="1:4" ht="11.25" customHeight="1">
      <c r="A3" s="139"/>
      <c r="B3" s="139"/>
      <c r="C3" s="140"/>
      <c r="D3" s="140"/>
    </row>
    <row r="4" spans="1:5" s="290" customFormat="1" ht="15.75">
      <c r="A4" s="944" t="s">
        <v>116</v>
      </c>
      <c r="B4" s="945"/>
      <c r="C4" s="945"/>
      <c r="D4" s="945"/>
      <c r="E4" s="945"/>
    </row>
    <row r="5" spans="1:5" s="290" customFormat="1" ht="15.75">
      <c r="A5" s="944" t="s">
        <v>227</v>
      </c>
      <c r="B5" s="945"/>
      <c r="C5" s="945"/>
      <c r="D5" s="945"/>
      <c r="E5" s="945"/>
    </row>
    <row r="6" spans="1:4" ht="16.5" customHeight="1" thickBot="1">
      <c r="A6" s="144"/>
      <c r="B6" s="144"/>
      <c r="C6" s="144"/>
      <c r="D6" s="145" t="s">
        <v>42</v>
      </c>
    </row>
    <row r="7" spans="1:5" s="294" customFormat="1" ht="30" customHeight="1" thickBot="1">
      <c r="A7" s="291" t="s">
        <v>0</v>
      </c>
      <c r="B7" s="292" t="s">
        <v>81</v>
      </c>
      <c r="C7" s="292" t="s">
        <v>115</v>
      </c>
      <c r="D7" s="293" t="s">
        <v>117</v>
      </c>
      <c r="E7" s="343" t="s">
        <v>228</v>
      </c>
    </row>
    <row r="8" spans="1:5" s="294" customFormat="1" ht="22.5" customHeight="1" thickBot="1">
      <c r="A8" s="344">
        <v>600</v>
      </c>
      <c r="B8" s="345"/>
      <c r="C8" s="346" t="s">
        <v>110</v>
      </c>
      <c r="D8" s="347">
        <f>SUM(D9,D12)</f>
        <v>5110000</v>
      </c>
      <c r="E8" s="256"/>
    </row>
    <row r="9" spans="1:5" s="294" customFormat="1" ht="12.75">
      <c r="A9" s="295"/>
      <c r="B9" s="327">
        <v>60014</v>
      </c>
      <c r="C9" s="336" t="s">
        <v>229</v>
      </c>
      <c r="D9" s="319">
        <f>SUM(D10:D11)</f>
        <v>1100000</v>
      </c>
      <c r="E9" s="255"/>
    </row>
    <row r="10" spans="1:5" s="294" customFormat="1" ht="12.75">
      <c r="A10" s="295"/>
      <c r="B10" s="236"/>
      <c r="C10" s="296" t="s">
        <v>416</v>
      </c>
      <c r="D10" s="297">
        <v>400000</v>
      </c>
      <c r="E10" s="251" t="s">
        <v>426</v>
      </c>
    </row>
    <row r="11" spans="1:5" s="294" customFormat="1" ht="38.25">
      <c r="A11" s="295"/>
      <c r="B11" s="236"/>
      <c r="C11" s="296" t="s">
        <v>417</v>
      </c>
      <c r="D11" s="297">
        <v>700000</v>
      </c>
      <c r="E11" s="851" t="s">
        <v>430</v>
      </c>
    </row>
    <row r="12" spans="1:5" s="294" customFormat="1" ht="12.75">
      <c r="A12" s="298"/>
      <c r="B12" s="299">
        <v>60016</v>
      </c>
      <c r="C12" s="300" t="s">
        <v>111</v>
      </c>
      <c r="D12" s="301">
        <f>SUM(D14,D15,D16,D17,D24,D25)</f>
        <v>4010000</v>
      </c>
      <c r="E12" s="251"/>
    </row>
    <row r="13" spans="1:5" s="294" customFormat="1" ht="12.75" customHeight="1">
      <c r="A13" s="302"/>
      <c r="B13" s="303"/>
      <c r="C13" s="304" t="s">
        <v>69</v>
      </c>
      <c r="D13" s="305"/>
      <c r="E13" s="306"/>
    </row>
    <row r="14" spans="1:5" s="294" customFormat="1" ht="51.75" customHeight="1">
      <c r="A14" s="302"/>
      <c r="B14" s="307"/>
      <c r="C14" s="308" t="s">
        <v>230</v>
      </c>
      <c r="D14" s="238">
        <v>100000</v>
      </c>
      <c r="E14" s="309" t="s">
        <v>231</v>
      </c>
    </row>
    <row r="15" spans="1:5" s="294" customFormat="1" ht="16.5" customHeight="1">
      <c r="A15" s="302"/>
      <c r="B15" s="307"/>
      <c r="C15" s="310" t="s">
        <v>232</v>
      </c>
      <c r="D15" s="311">
        <v>800000</v>
      </c>
      <c r="E15" s="312" t="s">
        <v>233</v>
      </c>
    </row>
    <row r="16" spans="1:5" s="294" customFormat="1" ht="16.5" customHeight="1">
      <c r="A16" s="302"/>
      <c r="B16" s="307"/>
      <c r="C16" s="304" t="s">
        <v>316</v>
      </c>
      <c r="D16" s="305">
        <v>450000</v>
      </c>
      <c r="E16" s="312"/>
    </row>
    <row r="17" spans="1:5" s="294" customFormat="1" ht="15.75" customHeight="1">
      <c r="A17" s="302"/>
      <c r="B17" s="307"/>
      <c r="C17" s="313" t="s">
        <v>317</v>
      </c>
      <c r="D17" s="244">
        <f>SUM(D18:D23)</f>
        <v>1650000</v>
      </c>
      <c r="E17" s="306"/>
    </row>
    <row r="18" spans="1:5" s="294" customFormat="1" ht="15" customHeight="1">
      <c r="A18" s="302"/>
      <c r="B18" s="307"/>
      <c r="C18" s="314" t="s">
        <v>234</v>
      </c>
      <c r="D18" s="315">
        <v>307000</v>
      </c>
      <c r="E18" s="316"/>
    </row>
    <row r="19" spans="1:5" s="294" customFormat="1" ht="15" customHeight="1">
      <c r="A19" s="302"/>
      <c r="B19" s="307"/>
      <c r="C19" s="314" t="s">
        <v>235</v>
      </c>
      <c r="D19" s="315">
        <v>246000</v>
      </c>
      <c r="E19" s="316"/>
    </row>
    <row r="20" spans="1:5" s="294" customFormat="1" ht="15" customHeight="1">
      <c r="A20" s="302"/>
      <c r="B20" s="307"/>
      <c r="C20" s="314" t="s">
        <v>236</v>
      </c>
      <c r="D20" s="315">
        <v>452000</v>
      </c>
      <c r="E20" s="316"/>
    </row>
    <row r="21" spans="1:5" s="294" customFormat="1" ht="15" customHeight="1">
      <c r="A21" s="302"/>
      <c r="B21" s="307"/>
      <c r="C21" s="340" t="s">
        <v>237</v>
      </c>
      <c r="D21" s="840">
        <v>385000</v>
      </c>
      <c r="E21" s="316"/>
    </row>
    <row r="22" spans="1:5" s="294" customFormat="1" ht="15" customHeight="1">
      <c r="A22" s="302"/>
      <c r="B22" s="307"/>
      <c r="C22" s="340" t="s">
        <v>427</v>
      </c>
      <c r="D22" s="838">
        <v>110000</v>
      </c>
      <c r="E22" s="316"/>
    </row>
    <row r="23" spans="1:5" s="294" customFormat="1" ht="15" customHeight="1">
      <c r="A23" s="302"/>
      <c r="B23" s="307"/>
      <c r="C23" s="340" t="s">
        <v>418</v>
      </c>
      <c r="D23" s="838">
        <v>150000</v>
      </c>
      <c r="E23" s="316"/>
    </row>
    <row r="24" spans="1:5" s="294" customFormat="1" ht="24.75" customHeight="1">
      <c r="A24" s="302"/>
      <c r="B24" s="307"/>
      <c r="C24" s="841" t="s">
        <v>428</v>
      </c>
      <c r="D24" s="842">
        <v>300000</v>
      </c>
      <c r="E24" s="251"/>
    </row>
    <row r="25" spans="1:5" s="294" customFormat="1" ht="19.5" customHeight="1" thickBot="1">
      <c r="A25" s="302"/>
      <c r="B25" s="307"/>
      <c r="C25" s="839" t="s">
        <v>422</v>
      </c>
      <c r="D25" s="317">
        <v>710000</v>
      </c>
      <c r="E25" s="306" t="s">
        <v>233</v>
      </c>
    </row>
    <row r="26" spans="1:5" s="294" customFormat="1" ht="24" customHeight="1" thickBot="1">
      <c r="A26" s="344">
        <v>630</v>
      </c>
      <c r="B26" s="345"/>
      <c r="C26" s="346" t="s">
        <v>112</v>
      </c>
      <c r="D26" s="349">
        <f>SUM(D27)</f>
        <v>925500</v>
      </c>
      <c r="E26" s="256"/>
    </row>
    <row r="27" spans="1:5" s="294" customFormat="1" ht="16.5" customHeight="1">
      <c r="A27" s="298"/>
      <c r="B27" s="327">
        <v>63095</v>
      </c>
      <c r="C27" s="348" t="s">
        <v>113</v>
      </c>
      <c r="D27" s="329">
        <f>SUM(D29:D30)</f>
        <v>925500</v>
      </c>
      <c r="E27" s="255"/>
    </row>
    <row r="28" spans="1:5" s="294" customFormat="1" ht="12" customHeight="1">
      <c r="A28" s="298"/>
      <c r="B28" s="236"/>
      <c r="C28" s="318" t="s">
        <v>238</v>
      </c>
      <c r="D28" s="319"/>
      <c r="E28" s="316"/>
    </row>
    <row r="29" spans="1:5" s="294" customFormat="1" ht="51.75" customHeight="1">
      <c r="A29" s="298"/>
      <c r="B29" s="236"/>
      <c r="C29" s="318" t="s">
        <v>239</v>
      </c>
      <c r="D29" s="319">
        <v>846000</v>
      </c>
      <c r="E29" s="309" t="s">
        <v>240</v>
      </c>
    </row>
    <row r="30" spans="1:5" s="294" customFormat="1" ht="53.25" customHeight="1" thickBot="1">
      <c r="A30" s="320"/>
      <c r="B30" s="321"/>
      <c r="C30" s="322" t="s">
        <v>241</v>
      </c>
      <c r="D30" s="323">
        <v>79500</v>
      </c>
      <c r="E30" s="324" t="s">
        <v>240</v>
      </c>
    </row>
    <row r="31" spans="1:5" s="294" customFormat="1" ht="25.5" customHeight="1" thickBot="1">
      <c r="A31" s="344">
        <v>700</v>
      </c>
      <c r="B31" s="345"/>
      <c r="C31" s="346" t="s">
        <v>118</v>
      </c>
      <c r="D31" s="349">
        <f>SUM(D32,D37)</f>
        <v>2640000</v>
      </c>
      <c r="E31" s="256"/>
    </row>
    <row r="32" spans="1:5" s="294" customFormat="1" ht="17.25" customHeight="1">
      <c r="A32" s="295"/>
      <c r="B32" s="327">
        <v>70005</v>
      </c>
      <c r="C32" s="326" t="s">
        <v>138</v>
      </c>
      <c r="D32" s="350">
        <f>SUM(D34:D36)</f>
        <v>120000</v>
      </c>
      <c r="E32" s="255"/>
    </row>
    <row r="33" spans="1:5" s="294" customFormat="1" ht="13.5" customHeight="1">
      <c r="A33" s="295"/>
      <c r="B33" s="236"/>
      <c r="C33" s="325" t="s">
        <v>53</v>
      </c>
      <c r="D33" s="238"/>
      <c r="E33" s="306"/>
    </row>
    <row r="34" spans="1:5" s="294" customFormat="1" ht="25.5">
      <c r="A34" s="295"/>
      <c r="B34" s="236"/>
      <c r="C34" s="308" t="s">
        <v>242</v>
      </c>
      <c r="D34" s="238">
        <v>40000</v>
      </c>
      <c r="E34" s="255"/>
    </row>
    <row r="35" spans="1:5" s="294" customFormat="1" ht="15" customHeight="1">
      <c r="A35" s="295"/>
      <c r="B35" s="236"/>
      <c r="C35" s="940" t="s">
        <v>275</v>
      </c>
      <c r="D35" s="933">
        <v>80000</v>
      </c>
      <c r="E35" s="935" t="s">
        <v>243</v>
      </c>
    </row>
    <row r="36" spans="1:5" s="294" customFormat="1" ht="23.25" customHeight="1">
      <c r="A36" s="295"/>
      <c r="B36" s="236"/>
      <c r="C36" s="941"/>
      <c r="D36" s="934"/>
      <c r="E36" s="936"/>
    </row>
    <row r="37" spans="1:5" s="294" customFormat="1" ht="19.5" customHeight="1" thickBot="1">
      <c r="A37" s="298"/>
      <c r="B37" s="330">
        <v>70095</v>
      </c>
      <c r="C37" s="351" t="s">
        <v>244</v>
      </c>
      <c r="D37" s="331">
        <v>2520000</v>
      </c>
      <c r="E37" s="312" t="s">
        <v>419</v>
      </c>
    </row>
    <row r="38" spans="1:5" s="294" customFormat="1" ht="22.5" customHeight="1" thickBot="1">
      <c r="A38" s="344">
        <v>750</v>
      </c>
      <c r="B38" s="345"/>
      <c r="C38" s="346" t="s">
        <v>9</v>
      </c>
      <c r="D38" s="349">
        <f>SUM(D39,D43)</f>
        <v>417000</v>
      </c>
      <c r="E38" s="256"/>
    </row>
    <row r="39" spans="1:5" s="294" customFormat="1" ht="15" customHeight="1">
      <c r="A39" s="298"/>
      <c r="B39" s="327">
        <v>75023</v>
      </c>
      <c r="C39" s="328" t="s">
        <v>129</v>
      </c>
      <c r="D39" s="329">
        <f>SUM(D41:D42)</f>
        <v>317000</v>
      </c>
      <c r="E39" s="255"/>
    </row>
    <row r="40" spans="1:5" s="294" customFormat="1" ht="12.75">
      <c r="A40" s="298"/>
      <c r="B40" s="330"/>
      <c r="C40" s="852" t="s">
        <v>53</v>
      </c>
      <c r="D40" s="331"/>
      <c r="E40" s="306"/>
    </row>
    <row r="41" spans="1:5" s="294" customFormat="1" ht="16.5" customHeight="1">
      <c r="A41" s="302"/>
      <c r="B41" s="307"/>
      <c r="C41" s="328" t="s">
        <v>245</v>
      </c>
      <c r="D41" s="332">
        <v>240000</v>
      </c>
      <c r="E41" s="255"/>
    </row>
    <row r="42" spans="1:5" s="294" customFormat="1" ht="27" customHeight="1">
      <c r="A42" s="302"/>
      <c r="B42" s="307"/>
      <c r="C42" s="341" t="s">
        <v>270</v>
      </c>
      <c r="D42" s="305">
        <v>77000</v>
      </c>
      <c r="E42" s="251"/>
    </row>
    <row r="43" spans="1:5" s="294" customFormat="1" ht="18" customHeight="1">
      <c r="A43" s="302"/>
      <c r="B43" s="844">
        <v>75095</v>
      </c>
      <c r="C43" s="310" t="s">
        <v>206</v>
      </c>
      <c r="D43" s="845">
        <f>SUM(D44)</f>
        <v>100000</v>
      </c>
      <c r="E43" s="251"/>
    </row>
    <row r="44" spans="1:5" s="294" customFormat="1" ht="32.25" customHeight="1" thickBot="1">
      <c r="A44" s="333"/>
      <c r="B44" s="342"/>
      <c r="C44" s="352" t="s">
        <v>246</v>
      </c>
      <c r="D44" s="353">
        <v>100000</v>
      </c>
      <c r="E44" s="324"/>
    </row>
    <row r="45" spans="1:5" s="294" customFormat="1" ht="21" customHeight="1" thickBot="1">
      <c r="A45" s="344">
        <v>754</v>
      </c>
      <c r="B45" s="345"/>
      <c r="C45" s="354" t="s">
        <v>13</v>
      </c>
      <c r="D45" s="349">
        <f>SUM(D46)</f>
        <v>158000</v>
      </c>
      <c r="E45" s="256"/>
    </row>
    <row r="46" spans="1:5" s="294" customFormat="1" ht="30" customHeight="1" thickBot="1">
      <c r="A46" s="302"/>
      <c r="B46" s="236">
        <v>75405</v>
      </c>
      <c r="C46" s="318" t="s">
        <v>271</v>
      </c>
      <c r="D46" s="238">
        <v>158000</v>
      </c>
      <c r="E46" s="316"/>
    </row>
    <row r="47" spans="1:5" s="294" customFormat="1" ht="21" customHeight="1" thickBot="1">
      <c r="A47" s="344">
        <v>801</v>
      </c>
      <c r="B47" s="345"/>
      <c r="C47" s="346" t="s">
        <v>36</v>
      </c>
      <c r="D47" s="349">
        <f>SUM(D48)</f>
        <v>420000</v>
      </c>
      <c r="E47" s="256"/>
    </row>
    <row r="48" spans="1:5" s="294" customFormat="1" ht="25.5" customHeight="1" thickBot="1">
      <c r="A48" s="302"/>
      <c r="B48" s="236">
        <v>80110</v>
      </c>
      <c r="C48" s="334" t="s">
        <v>247</v>
      </c>
      <c r="D48" s="238">
        <v>420000</v>
      </c>
      <c r="E48" s="316"/>
    </row>
    <row r="49" spans="1:5" s="294" customFormat="1" ht="20.25" customHeight="1" thickBot="1">
      <c r="A49" s="344">
        <v>851</v>
      </c>
      <c r="B49" s="345"/>
      <c r="C49" s="346" t="s">
        <v>164</v>
      </c>
      <c r="D49" s="349">
        <f>SUM(D50)</f>
        <v>19000</v>
      </c>
      <c r="E49" s="256"/>
    </row>
    <row r="50" spans="1:5" s="294" customFormat="1" ht="12.75">
      <c r="A50" s="302"/>
      <c r="B50" s="937">
        <v>85154</v>
      </c>
      <c r="C50" s="335" t="s">
        <v>277</v>
      </c>
      <c r="D50" s="939">
        <v>19000</v>
      </c>
      <c r="E50" s="316"/>
    </row>
    <row r="51" spans="1:5" s="294" customFormat="1" ht="28.5" customHeight="1" thickBot="1">
      <c r="A51" s="302"/>
      <c r="B51" s="938"/>
      <c r="C51" s="340" t="s">
        <v>276</v>
      </c>
      <c r="D51" s="939"/>
      <c r="E51" s="316"/>
    </row>
    <row r="52" spans="1:5" s="294" customFormat="1" ht="18.75" customHeight="1" thickBot="1">
      <c r="A52" s="344">
        <v>852</v>
      </c>
      <c r="B52" s="345"/>
      <c r="C52" s="346" t="s">
        <v>101</v>
      </c>
      <c r="D52" s="349">
        <f>SUM(D53)</f>
        <v>80000</v>
      </c>
      <c r="E52" s="256"/>
    </row>
    <row r="53" spans="1:5" s="294" customFormat="1" ht="28.5" customHeight="1" thickBot="1">
      <c r="A53" s="302"/>
      <c r="B53" s="654">
        <v>85219</v>
      </c>
      <c r="C53" s="655" t="s">
        <v>318</v>
      </c>
      <c r="D53" s="238">
        <v>80000</v>
      </c>
      <c r="E53" s="316"/>
    </row>
    <row r="54" spans="1:5" s="294" customFormat="1" ht="20.25" customHeight="1" thickBot="1">
      <c r="A54" s="344">
        <v>900</v>
      </c>
      <c r="B54" s="345"/>
      <c r="C54" s="667" t="s">
        <v>39</v>
      </c>
      <c r="D54" s="349">
        <f>SUM(D55,D56,D57,)</f>
        <v>1190000</v>
      </c>
      <c r="E54" s="256"/>
    </row>
    <row r="55" spans="1:5" s="294" customFormat="1" ht="39" customHeight="1">
      <c r="A55" s="302"/>
      <c r="B55" s="656">
        <v>90002</v>
      </c>
      <c r="C55" s="657" t="s">
        <v>319</v>
      </c>
      <c r="D55" s="357">
        <v>70000</v>
      </c>
      <c r="E55" s="250"/>
    </row>
    <row r="56" spans="1:5" s="294" customFormat="1" ht="21" customHeight="1">
      <c r="A56" s="302"/>
      <c r="B56" s="658">
        <v>90015</v>
      </c>
      <c r="C56" s="660" t="s">
        <v>320</v>
      </c>
      <c r="D56" s="301">
        <v>300000</v>
      </c>
      <c r="E56" s="251"/>
    </row>
    <row r="57" spans="1:5" s="294" customFormat="1" ht="18.75" customHeight="1">
      <c r="A57" s="302"/>
      <c r="B57" s="658">
        <v>90095</v>
      </c>
      <c r="C57" s="660" t="s">
        <v>113</v>
      </c>
      <c r="D57" s="301">
        <f>SUM(D59:D61)</f>
        <v>820000</v>
      </c>
      <c r="E57" s="251"/>
    </row>
    <row r="58" spans="1:5" s="294" customFormat="1" ht="15.75" customHeight="1">
      <c r="A58" s="302"/>
      <c r="B58" s="663"/>
      <c r="C58" s="665" t="s">
        <v>53</v>
      </c>
      <c r="D58" s="369"/>
      <c r="E58" s="306"/>
    </row>
    <row r="59" spans="1:5" s="294" customFormat="1" ht="15.75" customHeight="1">
      <c r="A59" s="302"/>
      <c r="B59" s="654"/>
      <c r="C59" s="664" t="s">
        <v>321</v>
      </c>
      <c r="D59" s="350">
        <v>200000</v>
      </c>
      <c r="E59" s="255"/>
    </row>
    <row r="60" spans="1:5" s="294" customFormat="1" ht="15.75" customHeight="1">
      <c r="A60" s="302"/>
      <c r="B60" s="654"/>
      <c r="C60" s="666" t="s">
        <v>322</v>
      </c>
      <c r="D60" s="369">
        <v>520000</v>
      </c>
      <c r="E60" s="306"/>
    </row>
    <row r="61" spans="1:5" s="294" customFormat="1" ht="15.75" customHeight="1" thickBot="1">
      <c r="A61" s="302"/>
      <c r="B61" s="661"/>
      <c r="C61" s="662" t="s">
        <v>323</v>
      </c>
      <c r="D61" s="659">
        <v>100000</v>
      </c>
      <c r="E61" s="253"/>
    </row>
    <row r="62" spans="1:5" s="294" customFormat="1" ht="18" customHeight="1" thickBot="1">
      <c r="A62" s="344">
        <v>921</v>
      </c>
      <c r="B62" s="345"/>
      <c r="C62" s="359" t="s">
        <v>278</v>
      </c>
      <c r="D62" s="349">
        <f>SUM(D63)</f>
        <v>875000</v>
      </c>
      <c r="E62" s="256"/>
    </row>
    <row r="63" spans="1:5" s="294" customFormat="1" ht="18" customHeight="1">
      <c r="A63" s="291"/>
      <c r="B63" s="355">
        <v>92195</v>
      </c>
      <c r="C63" s="356" t="s">
        <v>113</v>
      </c>
      <c r="D63" s="357">
        <f>SUM(D65:D67)</f>
        <v>875000</v>
      </c>
      <c r="E63" s="250"/>
    </row>
    <row r="64" spans="1:5" s="294" customFormat="1" ht="14.25" customHeight="1">
      <c r="A64" s="295"/>
      <c r="B64" s="236"/>
      <c r="C64" s="336" t="s">
        <v>53</v>
      </c>
      <c r="D64" s="238"/>
      <c r="E64" s="926" t="s">
        <v>248</v>
      </c>
    </row>
    <row r="65" spans="1:5" s="294" customFormat="1" ht="33.75" customHeight="1">
      <c r="A65" s="295"/>
      <c r="B65" s="236"/>
      <c r="C65" s="339" t="s">
        <v>226</v>
      </c>
      <c r="D65" s="238">
        <v>825000</v>
      </c>
      <c r="E65" s="926"/>
    </row>
    <row r="66" spans="1:5" s="294" customFormat="1" ht="18.75" customHeight="1">
      <c r="A66" s="295"/>
      <c r="B66" s="236"/>
      <c r="C66" s="337" t="s">
        <v>273</v>
      </c>
      <c r="D66" s="927">
        <v>50000</v>
      </c>
      <c r="E66" s="929" t="s">
        <v>249</v>
      </c>
    </row>
    <row r="67" spans="1:5" s="294" customFormat="1" ht="23.25" customHeight="1" thickBot="1">
      <c r="A67" s="295"/>
      <c r="B67" s="236"/>
      <c r="C67" s="338" t="s">
        <v>272</v>
      </c>
      <c r="D67" s="928"/>
      <c r="E67" s="926"/>
    </row>
    <row r="68" spans="1:5" s="294" customFormat="1" ht="15.75" customHeight="1" thickBot="1">
      <c r="A68" s="344">
        <v>926</v>
      </c>
      <c r="B68" s="358"/>
      <c r="C68" s="346" t="s">
        <v>40</v>
      </c>
      <c r="D68" s="349">
        <f>SUM(D69)</f>
        <v>60000</v>
      </c>
      <c r="E68" s="256"/>
    </row>
    <row r="69" spans="1:5" s="294" customFormat="1" ht="19.5" customHeight="1">
      <c r="A69" s="295"/>
      <c r="B69" s="355">
        <v>92601</v>
      </c>
      <c r="C69" s="356" t="s">
        <v>250</v>
      </c>
      <c r="D69" s="357">
        <f>SUM(D71,D73)</f>
        <v>60000</v>
      </c>
      <c r="E69" s="250"/>
    </row>
    <row r="70" spans="1:5" s="294" customFormat="1" ht="15" customHeight="1">
      <c r="A70" s="295"/>
      <c r="B70" s="236"/>
      <c r="C70" s="336" t="s">
        <v>53</v>
      </c>
      <c r="D70" s="238"/>
      <c r="E70" s="316"/>
    </row>
    <row r="71" spans="1:5" s="294" customFormat="1" ht="16.5" customHeight="1">
      <c r="A71" s="295"/>
      <c r="B71" s="236"/>
      <c r="C71" s="334" t="s">
        <v>420</v>
      </c>
      <c r="D71" s="930">
        <v>50000</v>
      </c>
      <c r="E71" s="926" t="s">
        <v>251</v>
      </c>
    </row>
    <row r="72" spans="1:5" s="294" customFormat="1" ht="19.5" customHeight="1">
      <c r="A72" s="295"/>
      <c r="B72" s="327"/>
      <c r="C72" s="328" t="s">
        <v>274</v>
      </c>
      <c r="D72" s="931"/>
      <c r="E72" s="932"/>
    </row>
    <row r="73" spans="1:5" s="294" customFormat="1" ht="30.75" customHeight="1" thickBot="1">
      <c r="A73" s="295"/>
      <c r="B73" s="237"/>
      <c r="C73" s="318" t="s">
        <v>421</v>
      </c>
      <c r="D73" s="843">
        <v>10000</v>
      </c>
      <c r="E73" s="814"/>
    </row>
    <row r="74" spans="1:5" ht="24.75" customHeight="1" thickBot="1" thickTop="1">
      <c r="A74" s="147" t="s">
        <v>119</v>
      </c>
      <c r="B74" s="148"/>
      <c r="C74" s="239"/>
      <c r="D74" s="672">
        <f>SUM(D8,D26,D31,D38,D45,D47,D49,D52,D54,D62,D68,)</f>
        <v>11894500</v>
      </c>
      <c r="E74" s="240"/>
    </row>
    <row r="75" ht="19.5" thickTop="1"/>
    <row r="78" ht="20.25">
      <c r="C78" s="241"/>
    </row>
    <row r="80" ht="20.25">
      <c r="C80" s="242"/>
    </row>
  </sheetData>
  <mergeCells count="14">
    <mergeCell ref="C2:E2"/>
    <mergeCell ref="A4:E4"/>
    <mergeCell ref="C1:E1"/>
    <mergeCell ref="A5:E5"/>
    <mergeCell ref="D35:D36"/>
    <mergeCell ref="E35:E36"/>
    <mergeCell ref="B50:B51"/>
    <mergeCell ref="D50:D51"/>
    <mergeCell ref="C35:C36"/>
    <mergeCell ref="E64:E65"/>
    <mergeCell ref="D66:D67"/>
    <mergeCell ref="E66:E67"/>
    <mergeCell ref="D71:D72"/>
    <mergeCell ref="E71:E72"/>
  </mergeCells>
  <printOptions/>
  <pageMargins left="0.5905511811023623" right="0" top="0.3937007874015748" bottom="0.5905511811023623" header="0.5118110236220472" footer="0.11811023622047245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E1">
      <selection activeCell="J1" sqref="J1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5.75390625" style="0" customWidth="1"/>
    <col min="4" max="4" width="27.875" style="0" customWidth="1"/>
    <col min="5" max="5" width="12.75390625" style="0" customWidth="1"/>
    <col min="6" max="6" width="11.00390625" style="235" customWidth="1"/>
    <col min="7" max="7" width="12.125" style="0" customWidth="1"/>
    <col min="8" max="8" width="12.25390625" style="0" customWidth="1"/>
    <col min="9" max="10" width="11.00390625" style="0" customWidth="1"/>
    <col min="11" max="11" width="9.875" style="0" customWidth="1"/>
  </cols>
  <sheetData>
    <row r="1" ht="15">
      <c r="K1" s="40" t="s">
        <v>435</v>
      </c>
    </row>
    <row r="2" ht="15">
      <c r="K2" s="40" t="s">
        <v>293</v>
      </c>
    </row>
    <row r="3" spans="1:11" ht="34.5" customHeight="1">
      <c r="A3" s="947" t="s">
        <v>331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</row>
    <row r="4" spans="1:11" ht="14.25" customHeight="1" thickBot="1">
      <c r="A4" s="678"/>
      <c r="B4" s="678"/>
      <c r="C4" s="678"/>
      <c r="D4" s="678"/>
      <c r="E4" s="678"/>
      <c r="F4" s="678"/>
      <c r="G4" s="678"/>
      <c r="H4" s="678"/>
      <c r="I4" s="678"/>
      <c r="J4" s="678"/>
      <c r="K4" s="677" t="s">
        <v>42</v>
      </c>
    </row>
    <row r="5" spans="1:11" s="717" customFormat="1" ht="23.25" customHeight="1">
      <c r="A5" s="948" t="s">
        <v>0</v>
      </c>
      <c r="B5" s="951" t="s">
        <v>81</v>
      </c>
      <c r="C5" s="679" t="s">
        <v>115</v>
      </c>
      <c r="D5" s="679" t="s">
        <v>332</v>
      </c>
      <c r="E5" s="951" t="s">
        <v>333</v>
      </c>
      <c r="F5" s="951" t="s">
        <v>334</v>
      </c>
      <c r="G5" s="951" t="s">
        <v>335</v>
      </c>
      <c r="H5" s="954" t="s">
        <v>336</v>
      </c>
      <c r="I5" s="957" t="s">
        <v>337</v>
      </c>
      <c r="J5" s="958"/>
      <c r="K5" s="959"/>
    </row>
    <row r="6" spans="1:11" s="717" customFormat="1" ht="30.75" customHeight="1">
      <c r="A6" s="949"/>
      <c r="B6" s="952"/>
      <c r="C6" s="960" t="s">
        <v>338</v>
      </c>
      <c r="D6" s="961"/>
      <c r="E6" s="952"/>
      <c r="F6" s="952"/>
      <c r="G6" s="952"/>
      <c r="H6" s="955"/>
      <c r="I6" s="964" t="s">
        <v>339</v>
      </c>
      <c r="J6" s="965" t="s">
        <v>340</v>
      </c>
      <c r="K6" s="966"/>
    </row>
    <row r="7" spans="1:11" s="717" customFormat="1" ht="22.5" customHeight="1" thickBot="1">
      <c r="A7" s="950"/>
      <c r="B7" s="953"/>
      <c r="C7" s="962"/>
      <c r="D7" s="963"/>
      <c r="E7" s="953"/>
      <c r="F7" s="953"/>
      <c r="G7" s="953"/>
      <c r="H7" s="956"/>
      <c r="I7" s="953"/>
      <c r="J7" s="680">
        <v>2006</v>
      </c>
      <c r="K7" s="681">
        <v>2007</v>
      </c>
    </row>
    <row r="8" spans="1:11" s="41" customFormat="1" ht="23.25" customHeight="1" thickBot="1">
      <c r="A8" s="279">
        <v>600</v>
      </c>
      <c r="B8" s="246">
        <v>60016</v>
      </c>
      <c r="C8" s="967" t="s">
        <v>341</v>
      </c>
      <c r="D8" s="968"/>
      <c r="E8" s="682"/>
      <c r="F8" s="683"/>
      <c r="G8" s="684">
        <f>SUM(I8:K8)</f>
        <v>1500000</v>
      </c>
      <c r="H8" s="685" t="s">
        <v>64</v>
      </c>
      <c r="I8" s="684">
        <v>100000</v>
      </c>
      <c r="J8" s="684">
        <v>600000</v>
      </c>
      <c r="K8" s="247">
        <v>800000</v>
      </c>
    </row>
    <row r="9" spans="1:11" s="718" customFormat="1" ht="54.75" customHeight="1" thickBot="1">
      <c r="A9" s="686"/>
      <c r="B9" s="687"/>
      <c r="C9" s="688" t="s">
        <v>342</v>
      </c>
      <c r="D9" s="688" t="s">
        <v>343</v>
      </c>
      <c r="E9" s="689" t="s">
        <v>344</v>
      </c>
      <c r="F9" s="690" t="s">
        <v>345</v>
      </c>
      <c r="G9" s="691">
        <f>SUM(I9:K9)</f>
        <v>1500000</v>
      </c>
      <c r="H9" s="692" t="s">
        <v>64</v>
      </c>
      <c r="I9" s="691">
        <v>100000</v>
      </c>
      <c r="J9" s="691">
        <v>600000</v>
      </c>
      <c r="K9" s="267">
        <v>800000</v>
      </c>
    </row>
    <row r="10" spans="1:11" s="41" customFormat="1" ht="25.5" customHeight="1" thickBot="1">
      <c r="A10" s="279">
        <v>630</v>
      </c>
      <c r="B10" s="246">
        <v>63095</v>
      </c>
      <c r="C10" s="967" t="s">
        <v>346</v>
      </c>
      <c r="D10" s="968"/>
      <c r="E10" s="682"/>
      <c r="F10" s="683"/>
      <c r="G10" s="684">
        <f>SUM(G11,G14)</f>
        <v>17700000</v>
      </c>
      <c r="H10" s="684">
        <f>SUM(H11,H14)</f>
        <v>700000</v>
      </c>
      <c r="I10" s="684">
        <f>SUM(I11,I14)</f>
        <v>6170000</v>
      </c>
      <c r="J10" s="684">
        <f>SUM(J11,J14)</f>
        <v>10830000</v>
      </c>
      <c r="K10" s="693" t="s">
        <v>347</v>
      </c>
    </row>
    <row r="11" spans="1:11" s="718" customFormat="1" ht="54" customHeight="1">
      <c r="A11" s="686"/>
      <c r="B11" s="687"/>
      <c r="C11" s="969" t="s">
        <v>348</v>
      </c>
      <c r="D11" s="969" t="s">
        <v>349</v>
      </c>
      <c r="E11" s="972" t="s">
        <v>344</v>
      </c>
      <c r="F11" s="690" t="s">
        <v>350</v>
      </c>
      <c r="G11" s="691">
        <v>13600000</v>
      </c>
      <c r="H11" s="691">
        <v>600000</v>
      </c>
      <c r="I11" s="691">
        <v>5640000</v>
      </c>
      <c r="J11" s="691">
        <v>7360000</v>
      </c>
      <c r="K11" s="694" t="s">
        <v>347</v>
      </c>
    </row>
    <row r="12" spans="1:11" s="718" customFormat="1" ht="12.75" customHeight="1">
      <c r="A12" s="686"/>
      <c r="B12" s="687"/>
      <c r="C12" s="970"/>
      <c r="D12" s="970"/>
      <c r="E12" s="973"/>
      <c r="F12" s="695" t="s">
        <v>351</v>
      </c>
      <c r="G12" s="696"/>
      <c r="H12" s="696"/>
      <c r="I12" s="696"/>
      <c r="J12" s="696"/>
      <c r="K12" s="697"/>
    </row>
    <row r="13" spans="1:11" s="718" customFormat="1" ht="15" customHeight="1">
      <c r="A13" s="686"/>
      <c r="B13" s="687"/>
      <c r="C13" s="971"/>
      <c r="D13" s="971"/>
      <c r="E13" s="974"/>
      <c r="F13" s="698" t="s">
        <v>352</v>
      </c>
      <c r="G13" s="699">
        <v>2550000</v>
      </c>
      <c r="H13" s="699">
        <v>600000</v>
      </c>
      <c r="I13" s="699">
        <v>846000</v>
      </c>
      <c r="J13" s="699">
        <v>1104000</v>
      </c>
      <c r="K13" s="700"/>
    </row>
    <row r="14" spans="1:11" s="718" customFormat="1" ht="54" customHeight="1">
      <c r="A14" s="975"/>
      <c r="B14" s="977"/>
      <c r="C14" s="979" t="s">
        <v>353</v>
      </c>
      <c r="D14" s="982" t="s">
        <v>354</v>
      </c>
      <c r="E14" s="984" t="s">
        <v>344</v>
      </c>
      <c r="F14" s="690" t="s">
        <v>350</v>
      </c>
      <c r="G14" s="691">
        <f>SUM(H14:J14)</f>
        <v>4100000</v>
      </c>
      <c r="H14" s="691">
        <v>100000</v>
      </c>
      <c r="I14" s="691">
        <v>530000</v>
      </c>
      <c r="J14" s="691">
        <v>3470000</v>
      </c>
      <c r="K14" s="694" t="s">
        <v>347</v>
      </c>
    </row>
    <row r="15" spans="1:11" s="718" customFormat="1" ht="13.5" customHeight="1">
      <c r="A15" s="975"/>
      <c r="B15" s="977"/>
      <c r="C15" s="980"/>
      <c r="D15" s="970"/>
      <c r="E15" s="973"/>
      <c r="F15" s="695" t="s">
        <v>351</v>
      </c>
      <c r="G15" s="696"/>
      <c r="H15" s="696"/>
      <c r="I15" s="696"/>
      <c r="J15" s="696"/>
      <c r="K15" s="697"/>
    </row>
    <row r="16" spans="1:11" s="718" customFormat="1" ht="17.25" customHeight="1" thickBot="1">
      <c r="A16" s="976"/>
      <c r="B16" s="978"/>
      <c r="C16" s="981"/>
      <c r="D16" s="983"/>
      <c r="E16" s="985"/>
      <c r="F16" s="698" t="s">
        <v>352</v>
      </c>
      <c r="G16" s="691">
        <f>SUM(H16:J16)</f>
        <v>700000</v>
      </c>
      <c r="H16" s="691">
        <v>100000</v>
      </c>
      <c r="I16" s="691">
        <v>79500</v>
      </c>
      <c r="J16" s="691">
        <v>520500</v>
      </c>
      <c r="K16" s="694" t="s">
        <v>355</v>
      </c>
    </row>
    <row r="17" spans="1:11" s="41" customFormat="1" ht="24.75" customHeight="1" thickBot="1">
      <c r="A17" s="279">
        <v>700</v>
      </c>
      <c r="B17" s="246">
        <v>70005</v>
      </c>
      <c r="C17" s="986" t="s">
        <v>356</v>
      </c>
      <c r="D17" s="987"/>
      <c r="E17" s="682"/>
      <c r="F17" s="683"/>
      <c r="G17" s="684">
        <f>SUM(I17:K17)</f>
        <v>1730000</v>
      </c>
      <c r="H17" s="685" t="s">
        <v>64</v>
      </c>
      <c r="I17" s="684">
        <f>SUM(I18:I18)</f>
        <v>80000</v>
      </c>
      <c r="J17" s="684">
        <f>SUM(J18:J18)</f>
        <v>1650000</v>
      </c>
      <c r="K17" s="693" t="s">
        <v>347</v>
      </c>
    </row>
    <row r="18" spans="1:11" s="718" customFormat="1" ht="53.25" customHeight="1">
      <c r="A18" s="702"/>
      <c r="B18" s="988"/>
      <c r="C18" s="989" t="s">
        <v>357</v>
      </c>
      <c r="D18" s="969" t="s">
        <v>358</v>
      </c>
      <c r="E18" s="972" t="s">
        <v>344</v>
      </c>
      <c r="F18" s="703" t="s">
        <v>359</v>
      </c>
      <c r="G18" s="704">
        <f>SUM(I18:K18)</f>
        <v>1730000</v>
      </c>
      <c r="H18" s="705" t="s">
        <v>64</v>
      </c>
      <c r="I18" s="704">
        <v>80000</v>
      </c>
      <c r="J18" s="704">
        <v>1650000</v>
      </c>
      <c r="K18" s="706" t="s">
        <v>347</v>
      </c>
    </row>
    <row r="19" spans="1:11" s="718" customFormat="1" ht="12" customHeight="1">
      <c r="A19" s="686"/>
      <c r="B19" s="977"/>
      <c r="C19" s="980"/>
      <c r="D19" s="970"/>
      <c r="E19" s="973"/>
      <c r="F19" s="695" t="s">
        <v>351</v>
      </c>
      <c r="G19" s="696"/>
      <c r="H19" s="696"/>
      <c r="I19" s="696"/>
      <c r="J19" s="696"/>
      <c r="K19" s="697"/>
    </row>
    <row r="20" spans="1:11" s="718" customFormat="1" ht="17.25" customHeight="1" thickBot="1">
      <c r="A20" s="707"/>
      <c r="B20" s="978"/>
      <c r="C20" s="981"/>
      <c r="D20" s="983"/>
      <c r="E20" s="985"/>
      <c r="F20" s="708" t="s">
        <v>352</v>
      </c>
      <c r="G20" s="709">
        <f>SUM(H20:J20)</f>
        <v>327500</v>
      </c>
      <c r="H20" s="710" t="s">
        <v>64</v>
      </c>
      <c r="I20" s="709">
        <v>80000</v>
      </c>
      <c r="J20" s="709">
        <v>247500</v>
      </c>
      <c r="K20" s="711" t="s">
        <v>355</v>
      </c>
    </row>
    <row r="21" spans="1:11" s="41" customFormat="1" ht="25.5" customHeight="1" thickBot="1">
      <c r="A21" s="279">
        <v>921</v>
      </c>
      <c r="B21" s="246">
        <v>92195</v>
      </c>
      <c r="C21" s="990" t="s">
        <v>360</v>
      </c>
      <c r="D21" s="991"/>
      <c r="E21" s="682"/>
      <c r="F21" s="683"/>
      <c r="G21" s="684">
        <f>SUM(G22,G25)</f>
        <v>11150000</v>
      </c>
      <c r="H21" s="684">
        <f>SUM(H22)</f>
        <v>140000</v>
      </c>
      <c r="I21" s="684">
        <f>SUM(I22,I25)</f>
        <v>5075000</v>
      </c>
      <c r="J21" s="684">
        <f>SUM(J22,J25)</f>
        <v>5435000</v>
      </c>
      <c r="K21" s="247">
        <f>SUM(K22,K25)</f>
        <v>500000</v>
      </c>
    </row>
    <row r="22" spans="1:11" s="718" customFormat="1" ht="54" customHeight="1">
      <c r="A22" s="686"/>
      <c r="B22" s="988"/>
      <c r="C22" s="969" t="s">
        <v>226</v>
      </c>
      <c r="D22" s="969" t="s">
        <v>361</v>
      </c>
      <c r="E22" s="972" t="s">
        <v>344</v>
      </c>
      <c r="F22" s="690" t="s">
        <v>362</v>
      </c>
      <c r="G22" s="691">
        <v>10500000</v>
      </c>
      <c r="H22" s="691">
        <v>140000</v>
      </c>
      <c r="I22" s="691">
        <v>5025000</v>
      </c>
      <c r="J22" s="691">
        <v>5335000</v>
      </c>
      <c r="K22" s="694" t="s">
        <v>347</v>
      </c>
    </row>
    <row r="23" spans="1:11" s="718" customFormat="1" ht="13.5" customHeight="1">
      <c r="A23" s="686"/>
      <c r="B23" s="977"/>
      <c r="C23" s="970"/>
      <c r="D23" s="970"/>
      <c r="E23" s="973"/>
      <c r="F23" s="695" t="s">
        <v>351</v>
      </c>
      <c r="G23" s="696"/>
      <c r="H23" s="696"/>
      <c r="I23" s="696"/>
      <c r="J23" s="696"/>
      <c r="K23" s="697"/>
    </row>
    <row r="24" spans="1:11" s="718" customFormat="1" ht="15.75" customHeight="1">
      <c r="A24" s="686"/>
      <c r="B24" s="992"/>
      <c r="C24" s="971"/>
      <c r="D24" s="971"/>
      <c r="E24" s="974"/>
      <c r="F24" s="698" t="s">
        <v>352</v>
      </c>
      <c r="G24" s="699">
        <v>1830000</v>
      </c>
      <c r="H24" s="699">
        <v>140000</v>
      </c>
      <c r="I24" s="699">
        <v>825000</v>
      </c>
      <c r="J24" s="699">
        <v>865000</v>
      </c>
      <c r="K24" s="700" t="s">
        <v>355</v>
      </c>
    </row>
    <row r="25" spans="1:11" s="718" customFormat="1" ht="68.25" customHeight="1" thickBot="1">
      <c r="A25" s="686"/>
      <c r="B25" s="687"/>
      <c r="C25" s="688" t="s">
        <v>363</v>
      </c>
      <c r="D25" s="688" t="s">
        <v>364</v>
      </c>
      <c r="E25" s="689" t="s">
        <v>344</v>
      </c>
      <c r="F25" s="690" t="s">
        <v>345</v>
      </c>
      <c r="G25" s="691">
        <f>SUM(I25:K25)</f>
        <v>650000</v>
      </c>
      <c r="H25" s="692" t="s">
        <v>64</v>
      </c>
      <c r="I25" s="691">
        <v>50000</v>
      </c>
      <c r="J25" s="691">
        <v>100000</v>
      </c>
      <c r="K25" s="267">
        <v>500000</v>
      </c>
    </row>
    <row r="26" spans="1:11" s="41" customFormat="1" ht="24" customHeight="1" thickBot="1">
      <c r="A26" s="279">
        <v>926</v>
      </c>
      <c r="B26" s="246">
        <v>92601</v>
      </c>
      <c r="C26" s="967" t="s">
        <v>365</v>
      </c>
      <c r="D26" s="968"/>
      <c r="E26" s="682"/>
      <c r="F26" s="683"/>
      <c r="G26" s="684">
        <f>SUM(I26:K26)</f>
        <v>11050000</v>
      </c>
      <c r="H26" s="685" t="s">
        <v>64</v>
      </c>
      <c r="I26" s="684">
        <f>SUM(I27:I27)</f>
        <v>50000</v>
      </c>
      <c r="J26" s="684">
        <f>SUM(J27:J27)</f>
        <v>5500000</v>
      </c>
      <c r="K26" s="247">
        <f>SUM(K27)</f>
        <v>5500000</v>
      </c>
    </row>
    <row r="27" spans="1:11" s="718" customFormat="1" ht="53.25" customHeight="1">
      <c r="A27" s="996"/>
      <c r="B27" s="988"/>
      <c r="C27" s="969" t="s">
        <v>366</v>
      </c>
      <c r="D27" s="969" t="s">
        <v>367</v>
      </c>
      <c r="E27" s="972" t="s">
        <v>344</v>
      </c>
      <c r="F27" s="690" t="s">
        <v>345</v>
      </c>
      <c r="G27" s="691">
        <f>SUM(I27:K27)</f>
        <v>11050000</v>
      </c>
      <c r="H27" s="692" t="s">
        <v>64</v>
      </c>
      <c r="I27" s="691">
        <v>50000</v>
      </c>
      <c r="J27" s="691">
        <v>5500000</v>
      </c>
      <c r="K27" s="267">
        <v>5500000</v>
      </c>
    </row>
    <row r="28" spans="1:11" s="718" customFormat="1" ht="13.5" customHeight="1">
      <c r="A28" s="997"/>
      <c r="B28" s="977"/>
      <c r="C28" s="999"/>
      <c r="D28" s="999"/>
      <c r="E28" s="973"/>
      <c r="F28" s="695" t="s">
        <v>351</v>
      </c>
      <c r="G28" s="696"/>
      <c r="H28" s="712"/>
      <c r="I28" s="696"/>
      <c r="J28" s="696"/>
      <c r="K28" s="713"/>
    </row>
    <row r="29" spans="1:11" s="718" customFormat="1" ht="17.25" customHeight="1" thickBot="1">
      <c r="A29" s="998"/>
      <c r="B29" s="978"/>
      <c r="C29" s="1000"/>
      <c r="D29" s="1000"/>
      <c r="E29" s="985"/>
      <c r="F29" s="698" t="s">
        <v>352</v>
      </c>
      <c r="G29" s="691">
        <v>2050000</v>
      </c>
      <c r="H29" s="692" t="s">
        <v>64</v>
      </c>
      <c r="I29" s="691">
        <v>50000</v>
      </c>
      <c r="J29" s="691">
        <v>1000000</v>
      </c>
      <c r="K29" s="714">
        <v>1000000</v>
      </c>
    </row>
    <row r="30" spans="1:11" s="719" customFormat="1" ht="30.75" customHeight="1" thickBot="1">
      <c r="A30" s="993" t="s">
        <v>41</v>
      </c>
      <c r="B30" s="994"/>
      <c r="C30" s="994"/>
      <c r="D30" s="995"/>
      <c r="E30" s="715"/>
      <c r="F30" s="49"/>
      <c r="G30" s="716">
        <f>SUM(G8,G10,G17,G21,G26,)</f>
        <v>43130000</v>
      </c>
      <c r="H30" s="716">
        <f>SUM(H8,H10,H17,H21,H26,)</f>
        <v>840000</v>
      </c>
      <c r="I30" s="716">
        <f>SUM(I8,I10,I17,I21,I26,)</f>
        <v>11475000</v>
      </c>
      <c r="J30" s="716">
        <f>SUM(J8,J10,J17,J21,J26,)</f>
        <v>24015000</v>
      </c>
      <c r="K30" s="716">
        <f>SUM(K8,K10,K17,K21,K26,)</f>
        <v>6800000</v>
      </c>
    </row>
  </sheetData>
  <mergeCells count="38">
    <mergeCell ref="A30:D30"/>
    <mergeCell ref="E22:E24"/>
    <mergeCell ref="C26:D26"/>
    <mergeCell ref="A27:A29"/>
    <mergeCell ref="B27:B29"/>
    <mergeCell ref="C27:C29"/>
    <mergeCell ref="D27:D29"/>
    <mergeCell ref="E27:E29"/>
    <mergeCell ref="C21:D21"/>
    <mergeCell ref="B22:B24"/>
    <mergeCell ref="C22:C24"/>
    <mergeCell ref="D22:D24"/>
    <mergeCell ref="E14:E16"/>
    <mergeCell ref="C17:D17"/>
    <mergeCell ref="B18:B20"/>
    <mergeCell ref="C18:C20"/>
    <mergeCell ref="D18:D20"/>
    <mergeCell ref="E18:E20"/>
    <mergeCell ref="A14:A16"/>
    <mergeCell ref="B14:B16"/>
    <mergeCell ref="C14:C16"/>
    <mergeCell ref="D14:D16"/>
    <mergeCell ref="J6:K6"/>
    <mergeCell ref="C8:D8"/>
    <mergeCell ref="C10:D10"/>
    <mergeCell ref="C11:C13"/>
    <mergeCell ref="D11:D13"/>
    <mergeCell ref="E11:E13"/>
    <mergeCell ref="A3:K3"/>
    <mergeCell ref="A5:A7"/>
    <mergeCell ref="B5:B7"/>
    <mergeCell ref="E5:E7"/>
    <mergeCell ref="F5:F7"/>
    <mergeCell ref="G5:G7"/>
    <mergeCell ref="H5:H7"/>
    <mergeCell ref="I5:K5"/>
    <mergeCell ref="C6:D7"/>
    <mergeCell ref="I6:I7"/>
  </mergeCells>
  <printOptions/>
  <pageMargins left="0.1968503937007874" right="0.1968503937007874" top="0.3937007874015748" bottom="0.5905511811023623" header="0.5118110236220472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E1">
      <selection activeCell="L1" sqref="L1"/>
    </sheetView>
  </sheetViews>
  <sheetFormatPr defaultColWidth="9.00390625" defaultRowHeight="12.75"/>
  <cols>
    <col min="1" max="1" width="3.625" style="0" customWidth="1"/>
    <col min="2" max="2" width="14.375" style="0" customWidth="1"/>
    <col min="3" max="3" width="15.75390625" style="0" customWidth="1"/>
    <col min="4" max="4" width="21.375" style="0" customWidth="1"/>
    <col min="5" max="5" width="13.125" style="0" customWidth="1"/>
    <col min="6" max="6" width="11.875" style="0" customWidth="1"/>
    <col min="7" max="7" width="14.75390625" style="0" customWidth="1"/>
    <col min="8" max="8" width="12.00390625" style="0" customWidth="1"/>
    <col min="9" max="9" width="11.00390625" style="0" customWidth="1"/>
    <col min="10" max="10" width="10.00390625" style="0" customWidth="1"/>
    <col min="11" max="11" width="9.875" style="0" customWidth="1"/>
    <col min="12" max="12" width="8.25390625" style="0" customWidth="1"/>
  </cols>
  <sheetData>
    <row r="1" ht="15">
      <c r="L1" s="40" t="s">
        <v>436</v>
      </c>
    </row>
    <row r="2" ht="15">
      <c r="L2" s="40" t="s">
        <v>293</v>
      </c>
    </row>
    <row r="3" ht="10.5" customHeight="1">
      <c r="L3" s="40"/>
    </row>
    <row r="4" spans="1:12" ht="24" customHeight="1">
      <c r="A4" s="947" t="s">
        <v>368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</row>
    <row r="5" spans="1:12" ht="15" customHeight="1" thickBot="1">
      <c r="A5" s="678"/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720" t="s">
        <v>42</v>
      </c>
    </row>
    <row r="6" spans="1:12" s="721" customFormat="1" ht="30.75" customHeight="1">
      <c r="A6" s="948" t="s">
        <v>45</v>
      </c>
      <c r="B6" s="951" t="s">
        <v>369</v>
      </c>
      <c r="C6" s="954" t="s">
        <v>370</v>
      </c>
      <c r="D6" s="951" t="s">
        <v>115</v>
      </c>
      <c r="E6" s="951" t="s">
        <v>371</v>
      </c>
      <c r="F6" s="951" t="s">
        <v>333</v>
      </c>
      <c r="G6" s="951" t="s">
        <v>372</v>
      </c>
      <c r="H6" s="951" t="s">
        <v>373</v>
      </c>
      <c r="I6" s="951" t="s">
        <v>374</v>
      </c>
      <c r="J6" s="957" t="s">
        <v>375</v>
      </c>
      <c r="K6" s="958"/>
      <c r="L6" s="959"/>
    </row>
    <row r="7" spans="1:12" s="721" customFormat="1" ht="25.5" customHeight="1">
      <c r="A7" s="949"/>
      <c r="B7" s="952"/>
      <c r="C7" s="1001"/>
      <c r="D7" s="952"/>
      <c r="E7" s="952"/>
      <c r="F7" s="952"/>
      <c r="G7" s="952"/>
      <c r="H7" s="952"/>
      <c r="I7" s="952"/>
      <c r="J7" s="1003" t="s">
        <v>376</v>
      </c>
      <c r="K7" s="965" t="s">
        <v>340</v>
      </c>
      <c r="L7" s="966"/>
    </row>
    <row r="8" spans="1:12" s="721" customFormat="1" ht="18" customHeight="1" thickBot="1">
      <c r="A8" s="950"/>
      <c r="B8" s="953"/>
      <c r="C8" s="1002"/>
      <c r="D8" s="953"/>
      <c r="E8" s="953"/>
      <c r="F8" s="953"/>
      <c r="G8" s="953"/>
      <c r="H8" s="953"/>
      <c r="I8" s="953"/>
      <c r="J8" s="1002"/>
      <c r="K8" s="680">
        <v>2006</v>
      </c>
      <c r="L8" s="681">
        <v>2007</v>
      </c>
    </row>
    <row r="9" spans="1:12" ht="15.75" customHeight="1">
      <c r="A9" s="686" t="s">
        <v>377</v>
      </c>
      <c r="B9" s="1004" t="s">
        <v>378</v>
      </c>
      <c r="C9" s="999" t="s">
        <v>379</v>
      </c>
      <c r="D9" s="1008" t="s">
        <v>380</v>
      </c>
      <c r="E9" s="969" t="s">
        <v>381</v>
      </c>
      <c r="F9" s="1008" t="s">
        <v>344</v>
      </c>
      <c r="G9" s="687" t="s">
        <v>362</v>
      </c>
      <c r="H9" s="722">
        <f>SUM(H11:H13)</f>
        <v>13600000</v>
      </c>
      <c r="I9" s="722">
        <f>SUM(I11:I13)</f>
        <v>600000</v>
      </c>
      <c r="J9" s="722">
        <f>SUM(J11:J13)</f>
        <v>5640000</v>
      </c>
      <c r="K9" s="722">
        <f>SUM(K11:K13)</f>
        <v>7360000</v>
      </c>
      <c r="L9" s="723" t="s">
        <v>347</v>
      </c>
    </row>
    <row r="10" spans="1:12" s="725" customFormat="1" ht="15.75" customHeight="1">
      <c r="A10" s="686"/>
      <c r="B10" s="1005"/>
      <c r="C10" s="1007"/>
      <c r="D10" s="1008"/>
      <c r="E10" s="999"/>
      <c r="F10" s="1008"/>
      <c r="G10" s="687" t="s">
        <v>53</v>
      </c>
      <c r="H10" s="722"/>
      <c r="I10" s="722"/>
      <c r="J10" s="722"/>
      <c r="K10" s="722"/>
      <c r="L10" s="723"/>
    </row>
    <row r="11" spans="1:12" s="725" customFormat="1" ht="15.75" customHeight="1">
      <c r="A11" s="686"/>
      <c r="B11" s="1005"/>
      <c r="C11" s="1007"/>
      <c r="D11" s="1008"/>
      <c r="E11" s="999"/>
      <c r="F11" s="1008"/>
      <c r="G11" s="687" t="s">
        <v>382</v>
      </c>
      <c r="H11" s="722">
        <f>SUM(I11:L11)</f>
        <v>9750000</v>
      </c>
      <c r="I11" s="726" t="s">
        <v>347</v>
      </c>
      <c r="J11" s="722">
        <v>4230000</v>
      </c>
      <c r="K11" s="722">
        <v>5520000</v>
      </c>
      <c r="L11" s="723" t="s">
        <v>347</v>
      </c>
    </row>
    <row r="12" spans="1:12" s="725" customFormat="1" ht="15.75" customHeight="1">
      <c r="A12" s="686"/>
      <c r="B12" s="1005"/>
      <c r="C12" s="1007"/>
      <c r="D12" s="1008"/>
      <c r="E12" s="999"/>
      <c r="F12" s="1008"/>
      <c r="G12" s="687" t="s">
        <v>383</v>
      </c>
      <c r="H12" s="722">
        <f>SUM(I12:L12)</f>
        <v>1300000</v>
      </c>
      <c r="I12" s="726" t="s">
        <v>347</v>
      </c>
      <c r="J12" s="722">
        <v>564000</v>
      </c>
      <c r="K12" s="722">
        <v>736000</v>
      </c>
      <c r="L12" s="723" t="s">
        <v>347</v>
      </c>
    </row>
    <row r="13" spans="1:12" s="725" customFormat="1" ht="16.5" customHeight="1">
      <c r="A13" s="686"/>
      <c r="B13" s="1006"/>
      <c r="C13" s="1007"/>
      <c r="D13" s="1008"/>
      <c r="E13" s="1009"/>
      <c r="F13" s="1008"/>
      <c r="G13" s="727" t="s">
        <v>352</v>
      </c>
      <c r="H13" s="728">
        <f>SUM(I13:L13)</f>
        <v>2550000</v>
      </c>
      <c r="I13" s="728">
        <v>600000</v>
      </c>
      <c r="J13" s="728">
        <v>846000</v>
      </c>
      <c r="K13" s="728">
        <v>1104000</v>
      </c>
      <c r="L13" s="729" t="s">
        <v>347</v>
      </c>
    </row>
    <row r="14" spans="1:12" ht="15.75" customHeight="1">
      <c r="A14" s="730" t="s">
        <v>384</v>
      </c>
      <c r="B14" s="1010" t="s">
        <v>378</v>
      </c>
      <c r="C14" s="982" t="s">
        <v>379</v>
      </c>
      <c r="D14" s="984" t="s">
        <v>385</v>
      </c>
      <c r="E14" s="982" t="s">
        <v>386</v>
      </c>
      <c r="F14" s="984" t="s">
        <v>344</v>
      </c>
      <c r="G14" s="731" t="s">
        <v>362</v>
      </c>
      <c r="H14" s="732">
        <f>SUM(H16:H18)</f>
        <v>4100000</v>
      </c>
      <c r="I14" s="732">
        <f>SUM(I16:I18)</f>
        <v>100000</v>
      </c>
      <c r="J14" s="732">
        <f>SUM(J16:J18)</f>
        <v>530000</v>
      </c>
      <c r="K14" s="732">
        <f>SUM(K16:K18)</f>
        <v>3470000</v>
      </c>
      <c r="L14" s="733" t="s">
        <v>347</v>
      </c>
    </row>
    <row r="15" spans="1:12" s="725" customFormat="1" ht="15.75" customHeight="1">
      <c r="A15" s="686"/>
      <c r="B15" s="977"/>
      <c r="C15" s="1007"/>
      <c r="D15" s="1008"/>
      <c r="E15" s="1011"/>
      <c r="F15" s="1008"/>
      <c r="G15" s="687" t="s">
        <v>53</v>
      </c>
      <c r="H15" s="722"/>
      <c r="I15" s="722"/>
      <c r="J15" s="722"/>
      <c r="K15" s="722"/>
      <c r="L15" s="723"/>
    </row>
    <row r="16" spans="1:12" s="725" customFormat="1" ht="15.75" customHeight="1">
      <c r="A16" s="686"/>
      <c r="B16" s="977"/>
      <c r="C16" s="1007"/>
      <c r="D16" s="1008"/>
      <c r="E16" s="1011"/>
      <c r="F16" s="1008"/>
      <c r="G16" s="687" t="s">
        <v>382</v>
      </c>
      <c r="H16" s="722">
        <f>SUM(I16:L16)</f>
        <v>3000000</v>
      </c>
      <c r="I16" s="726" t="s">
        <v>347</v>
      </c>
      <c r="J16" s="722">
        <v>397500</v>
      </c>
      <c r="K16" s="722">
        <v>2602500</v>
      </c>
      <c r="L16" s="723" t="s">
        <v>347</v>
      </c>
    </row>
    <row r="17" spans="1:12" s="725" customFormat="1" ht="15.75" customHeight="1">
      <c r="A17" s="686"/>
      <c r="B17" s="977"/>
      <c r="C17" s="1007"/>
      <c r="D17" s="1008"/>
      <c r="E17" s="1011"/>
      <c r="F17" s="1008"/>
      <c r="G17" s="687" t="s">
        <v>383</v>
      </c>
      <c r="H17" s="722">
        <f>SUM(I17:L17)</f>
        <v>400000</v>
      </c>
      <c r="I17" s="726" t="s">
        <v>347</v>
      </c>
      <c r="J17" s="722">
        <v>53000</v>
      </c>
      <c r="K17" s="722">
        <v>347000</v>
      </c>
      <c r="L17" s="723" t="s">
        <v>347</v>
      </c>
    </row>
    <row r="18" spans="1:12" s="725" customFormat="1" ht="15.75" customHeight="1">
      <c r="A18" s="686"/>
      <c r="B18" s="977"/>
      <c r="C18" s="1007"/>
      <c r="D18" s="1008"/>
      <c r="E18" s="1012"/>
      <c r="F18" s="1008"/>
      <c r="G18" s="727" t="s">
        <v>352</v>
      </c>
      <c r="H18" s="728">
        <f>SUM(I18:L18)</f>
        <v>700000</v>
      </c>
      <c r="I18" s="728">
        <v>100000</v>
      </c>
      <c r="J18" s="728">
        <v>79500</v>
      </c>
      <c r="K18" s="728">
        <v>520500</v>
      </c>
      <c r="L18" s="729" t="s">
        <v>347</v>
      </c>
    </row>
    <row r="19" spans="1:12" ht="15.75" customHeight="1">
      <c r="A19" s="730" t="s">
        <v>387</v>
      </c>
      <c r="B19" s="1010" t="s">
        <v>378</v>
      </c>
      <c r="C19" s="982" t="s">
        <v>379</v>
      </c>
      <c r="D19" s="984" t="s">
        <v>388</v>
      </c>
      <c r="E19" s="982" t="s">
        <v>389</v>
      </c>
      <c r="F19" s="984" t="s">
        <v>344</v>
      </c>
      <c r="G19" s="731" t="s">
        <v>362</v>
      </c>
      <c r="H19" s="732">
        <f>SUM(H21:H23)</f>
        <v>10500000</v>
      </c>
      <c r="I19" s="732">
        <f>SUM(I21:I23)</f>
        <v>140000</v>
      </c>
      <c r="J19" s="732">
        <f>SUM(J21:J23)</f>
        <v>5025000</v>
      </c>
      <c r="K19" s="732">
        <f>SUM(K21:K23)</f>
        <v>5335000</v>
      </c>
      <c r="L19" s="733" t="s">
        <v>347</v>
      </c>
    </row>
    <row r="20" spans="1:12" s="725" customFormat="1" ht="15.75" customHeight="1">
      <c r="A20" s="686"/>
      <c r="B20" s="977"/>
      <c r="C20" s="1007"/>
      <c r="D20" s="1008"/>
      <c r="E20" s="1011"/>
      <c r="F20" s="1008"/>
      <c r="G20" s="687" t="s">
        <v>53</v>
      </c>
      <c r="H20" s="722"/>
      <c r="I20" s="722"/>
      <c r="J20" s="722"/>
      <c r="K20" s="722"/>
      <c r="L20" s="723"/>
    </row>
    <row r="21" spans="1:12" s="725" customFormat="1" ht="15.75" customHeight="1">
      <c r="A21" s="686"/>
      <c r="B21" s="977"/>
      <c r="C21" s="1007"/>
      <c r="D21" s="1008"/>
      <c r="E21" s="1011"/>
      <c r="F21" s="1008"/>
      <c r="G21" s="687" t="s">
        <v>382</v>
      </c>
      <c r="H21" s="722">
        <f>SUM(I21:L21)</f>
        <v>7650000</v>
      </c>
      <c r="I21" s="726" t="s">
        <v>347</v>
      </c>
      <c r="J21" s="722">
        <v>3700000</v>
      </c>
      <c r="K21" s="722">
        <v>3950000</v>
      </c>
      <c r="L21" s="723" t="s">
        <v>347</v>
      </c>
    </row>
    <row r="22" spans="1:12" s="725" customFormat="1" ht="15.75" customHeight="1">
      <c r="A22" s="686"/>
      <c r="B22" s="977"/>
      <c r="C22" s="1007"/>
      <c r="D22" s="1008"/>
      <c r="E22" s="1011"/>
      <c r="F22" s="1008"/>
      <c r="G22" s="687" t="s">
        <v>383</v>
      </c>
      <c r="H22" s="722">
        <f>SUM(I22:L22)</f>
        <v>1020000</v>
      </c>
      <c r="I22" s="726" t="s">
        <v>347</v>
      </c>
      <c r="J22" s="722">
        <v>500000</v>
      </c>
      <c r="K22" s="722">
        <v>520000</v>
      </c>
      <c r="L22" s="723" t="s">
        <v>347</v>
      </c>
    </row>
    <row r="23" spans="1:12" s="725" customFormat="1" ht="15.75" customHeight="1">
      <c r="A23" s="686"/>
      <c r="B23" s="977"/>
      <c r="C23" s="1007"/>
      <c r="D23" s="1008"/>
      <c r="E23" s="1011"/>
      <c r="F23" s="1008"/>
      <c r="G23" s="727" t="s">
        <v>390</v>
      </c>
      <c r="H23" s="728">
        <f>SUM(I23:L23)</f>
        <v>1830000</v>
      </c>
      <c r="I23" s="728">
        <v>140000</v>
      </c>
      <c r="J23" s="728">
        <f>SUM(J25:J26)</f>
        <v>825000</v>
      </c>
      <c r="K23" s="728">
        <f>SUM(K25:K26)</f>
        <v>865000</v>
      </c>
      <c r="L23" s="729" t="s">
        <v>347</v>
      </c>
    </row>
    <row r="24" spans="1:12" s="725" customFormat="1" ht="15.75" customHeight="1">
      <c r="A24" s="686"/>
      <c r="B24" s="701"/>
      <c r="C24" s="724"/>
      <c r="D24" s="689"/>
      <c r="E24" s="687"/>
      <c r="F24" s="689"/>
      <c r="G24" s="734" t="s">
        <v>391</v>
      </c>
      <c r="H24" s="722"/>
      <c r="I24" s="722"/>
      <c r="J24" s="722"/>
      <c r="K24" s="722"/>
      <c r="L24" s="723" t="s">
        <v>347</v>
      </c>
    </row>
    <row r="25" spans="1:12" s="725" customFormat="1" ht="15.75" customHeight="1">
      <c r="A25" s="686"/>
      <c r="B25" s="701"/>
      <c r="C25" s="724"/>
      <c r="D25" s="689"/>
      <c r="E25" s="687"/>
      <c r="F25" s="689"/>
      <c r="G25" s="734" t="s">
        <v>392</v>
      </c>
      <c r="H25" s="726" t="s">
        <v>347</v>
      </c>
      <c r="I25" s="726" t="s">
        <v>347</v>
      </c>
      <c r="J25" s="722">
        <v>750000</v>
      </c>
      <c r="K25" s="722">
        <v>790000</v>
      </c>
      <c r="L25" s="723" t="s">
        <v>347</v>
      </c>
    </row>
    <row r="26" spans="1:12" s="725" customFormat="1" ht="15.75" customHeight="1">
      <c r="A26" s="686"/>
      <c r="B26" s="701"/>
      <c r="C26" s="724"/>
      <c r="D26" s="689"/>
      <c r="E26" s="687"/>
      <c r="F26" s="689"/>
      <c r="G26" s="734" t="s">
        <v>393</v>
      </c>
      <c r="H26" s="726" t="s">
        <v>347</v>
      </c>
      <c r="I26" s="726" t="s">
        <v>347</v>
      </c>
      <c r="J26" s="722">
        <v>75000</v>
      </c>
      <c r="K26" s="722">
        <v>75000</v>
      </c>
      <c r="L26" s="723" t="s">
        <v>347</v>
      </c>
    </row>
    <row r="27" spans="1:12" ht="15.75" customHeight="1">
      <c r="A27" s="730" t="s">
        <v>394</v>
      </c>
      <c r="B27" s="1010" t="s">
        <v>378</v>
      </c>
      <c r="C27" s="982" t="s">
        <v>379</v>
      </c>
      <c r="D27" s="984" t="s">
        <v>395</v>
      </c>
      <c r="E27" s="982" t="s">
        <v>396</v>
      </c>
      <c r="F27" s="984" t="s">
        <v>344</v>
      </c>
      <c r="G27" s="731" t="s">
        <v>359</v>
      </c>
      <c r="H27" s="732">
        <f>SUM(H29:H31)</f>
        <v>1730000</v>
      </c>
      <c r="I27" s="738" t="s">
        <v>355</v>
      </c>
      <c r="J27" s="732">
        <f>SUM(J29:J31)</f>
        <v>80000</v>
      </c>
      <c r="K27" s="732">
        <f>SUM(K29:K31)</f>
        <v>1650000</v>
      </c>
      <c r="L27" s="733" t="s">
        <v>347</v>
      </c>
    </row>
    <row r="28" spans="1:12" s="725" customFormat="1" ht="15.75" customHeight="1">
      <c r="A28" s="686"/>
      <c r="B28" s="977"/>
      <c r="C28" s="1007"/>
      <c r="D28" s="1008"/>
      <c r="E28" s="1011"/>
      <c r="F28" s="1008"/>
      <c r="G28" s="687" t="s">
        <v>53</v>
      </c>
      <c r="H28" s="722"/>
      <c r="I28" s="726"/>
      <c r="J28" s="722"/>
      <c r="K28" s="722"/>
      <c r="L28" s="723"/>
    </row>
    <row r="29" spans="1:12" s="725" customFormat="1" ht="15.75" customHeight="1">
      <c r="A29" s="686"/>
      <c r="B29" s="977"/>
      <c r="C29" s="1007"/>
      <c r="D29" s="1008"/>
      <c r="E29" s="1011"/>
      <c r="F29" s="1008"/>
      <c r="G29" s="687" t="s">
        <v>382</v>
      </c>
      <c r="H29" s="722">
        <f>SUM(I29:L29)</f>
        <v>1237500</v>
      </c>
      <c r="I29" s="726" t="s">
        <v>347</v>
      </c>
      <c r="J29" s="726" t="s">
        <v>355</v>
      </c>
      <c r="K29" s="722">
        <v>1237500</v>
      </c>
      <c r="L29" s="723" t="s">
        <v>347</v>
      </c>
    </row>
    <row r="30" spans="1:12" s="725" customFormat="1" ht="15.75" customHeight="1">
      <c r="A30" s="686"/>
      <c r="B30" s="977"/>
      <c r="C30" s="1007"/>
      <c r="D30" s="1008"/>
      <c r="E30" s="1011"/>
      <c r="F30" s="1008"/>
      <c r="G30" s="687" t="s">
        <v>383</v>
      </c>
      <c r="H30" s="722">
        <f>SUM(I30:L30)</f>
        <v>165000</v>
      </c>
      <c r="I30" s="726" t="s">
        <v>347</v>
      </c>
      <c r="J30" s="726" t="s">
        <v>355</v>
      </c>
      <c r="K30" s="722">
        <v>165000</v>
      </c>
      <c r="L30" s="723" t="s">
        <v>347</v>
      </c>
    </row>
    <row r="31" spans="1:12" s="725" customFormat="1" ht="15.75" customHeight="1">
      <c r="A31" s="686"/>
      <c r="B31" s="977"/>
      <c r="C31" s="1007"/>
      <c r="D31" s="1008"/>
      <c r="E31" s="1012"/>
      <c r="F31" s="1008"/>
      <c r="G31" s="727" t="s">
        <v>352</v>
      </c>
      <c r="H31" s="728">
        <f>SUM(I31:L31)</f>
        <v>327500</v>
      </c>
      <c r="I31" s="739" t="s">
        <v>355</v>
      </c>
      <c r="J31" s="728">
        <v>80000</v>
      </c>
      <c r="K31" s="728">
        <v>247500</v>
      </c>
      <c r="L31" s="729" t="s">
        <v>347</v>
      </c>
    </row>
    <row r="32" spans="1:12" s="737" customFormat="1" ht="27.75" customHeight="1" thickBot="1">
      <c r="A32" s="1013" t="s">
        <v>41</v>
      </c>
      <c r="B32" s="1014"/>
      <c r="C32" s="735"/>
      <c r="D32" s="735"/>
      <c r="E32" s="735"/>
      <c r="F32" s="735"/>
      <c r="G32" s="735"/>
      <c r="H32" s="735">
        <f>SUM(H9,H14,H19,H27)</f>
        <v>29930000</v>
      </c>
      <c r="I32" s="735">
        <f>SUM(I9,I14,I19,I27)</f>
        <v>840000</v>
      </c>
      <c r="J32" s="735">
        <f>SUM(J9,J14,J19,J27)</f>
        <v>11275000</v>
      </c>
      <c r="K32" s="735">
        <f>SUM(K9,K14,K19,K27)</f>
        <v>17815000</v>
      </c>
      <c r="L32" s="736" t="s">
        <v>347</v>
      </c>
    </row>
    <row r="33" spans="1:12" ht="30" customHeight="1">
      <c r="A33" s="1015" t="s">
        <v>413</v>
      </c>
      <c r="B33" s="1015"/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</row>
  </sheetData>
  <mergeCells count="35">
    <mergeCell ref="A32:B32"/>
    <mergeCell ref="A33:L33"/>
    <mergeCell ref="B27:B31"/>
    <mergeCell ref="C27:C31"/>
    <mergeCell ref="D27:D31"/>
    <mergeCell ref="E27:E31"/>
    <mergeCell ref="F27:F31"/>
    <mergeCell ref="F14:F18"/>
    <mergeCell ref="B19:B23"/>
    <mergeCell ref="C19:C23"/>
    <mergeCell ref="D19:D23"/>
    <mergeCell ref="E19:E23"/>
    <mergeCell ref="F19:F23"/>
    <mergeCell ref="B14:B18"/>
    <mergeCell ref="C14:C18"/>
    <mergeCell ref="D14:D18"/>
    <mergeCell ref="E14:E18"/>
    <mergeCell ref="J6:L6"/>
    <mergeCell ref="J7:J8"/>
    <mergeCell ref="K7:L7"/>
    <mergeCell ref="B9:B13"/>
    <mergeCell ref="C9:C13"/>
    <mergeCell ref="D9:D13"/>
    <mergeCell ref="E9:E13"/>
    <mergeCell ref="F9:F1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E79"/>
  <sheetViews>
    <sheetView workbookViewId="0" topLeftCell="A1">
      <selection activeCell="D1" sqref="D1:E1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7.625" style="0" customWidth="1"/>
    <col min="4" max="4" width="56.625" style="0" customWidth="1"/>
    <col min="5" max="5" width="16.125" style="0" customWidth="1"/>
  </cols>
  <sheetData>
    <row r="1" spans="1:5" s="41" customFormat="1" ht="15.75">
      <c r="A1" s="29"/>
      <c r="B1" s="29"/>
      <c r="C1" s="29"/>
      <c r="D1" s="876" t="s">
        <v>437</v>
      </c>
      <c r="E1" s="1017"/>
    </row>
    <row r="2" spans="1:5" s="41" customFormat="1" ht="15.75">
      <c r="A2" s="29"/>
      <c r="B2" s="29"/>
      <c r="C2" s="29"/>
      <c r="D2" s="876" t="s">
        <v>293</v>
      </c>
      <c r="E2" s="1017"/>
    </row>
    <row r="3" spans="1:5" s="41" customFormat="1" ht="15.75">
      <c r="A3" s="29"/>
      <c r="B3" s="29"/>
      <c r="C3" s="29"/>
      <c r="D3" s="29"/>
      <c r="E3" s="29"/>
    </row>
    <row r="4" spans="1:5" s="41" customFormat="1" ht="20.25">
      <c r="A4" s="1018" t="s">
        <v>222</v>
      </c>
      <c r="B4" s="1018"/>
      <c r="C4" s="1018"/>
      <c r="D4" s="1018"/>
      <c r="E4" s="1018"/>
    </row>
    <row r="5" spans="1:5" s="41" customFormat="1" ht="18.75">
      <c r="A5" s="1016" t="s">
        <v>85</v>
      </c>
      <c r="B5" s="1016"/>
      <c r="C5" s="1016"/>
      <c r="D5" s="1016"/>
      <c r="E5" s="1016"/>
    </row>
    <row r="6" spans="1:5" s="41" customFormat="1" ht="18.75">
      <c r="A6" s="1016" t="s">
        <v>86</v>
      </c>
      <c r="B6" s="1016"/>
      <c r="C6" s="1016"/>
      <c r="D6" s="1016"/>
      <c r="E6" s="1016"/>
    </row>
    <row r="7" spans="1:5" s="41" customFormat="1" ht="12.75" customHeight="1">
      <c r="A7" s="30"/>
      <c r="B7" s="30"/>
      <c r="C7" s="30"/>
      <c r="D7" s="31"/>
      <c r="E7" s="31"/>
    </row>
    <row r="8" spans="1:5" s="41" customFormat="1" ht="12.75" customHeight="1" thickBot="1">
      <c r="A8" s="42"/>
      <c r="B8" s="43"/>
      <c r="C8" s="44"/>
      <c r="D8" s="45"/>
      <c r="E8" s="46"/>
    </row>
    <row r="9" spans="1:5" s="41" customFormat="1" ht="23.25" customHeight="1" thickBot="1">
      <c r="A9" s="47" t="s">
        <v>0</v>
      </c>
      <c r="B9" s="48" t="s">
        <v>81</v>
      </c>
      <c r="C9" s="49" t="s">
        <v>87</v>
      </c>
      <c r="D9" s="50" t="s">
        <v>88</v>
      </c>
      <c r="E9" s="51" t="s">
        <v>92</v>
      </c>
    </row>
    <row r="10" spans="1:5" s="41" customFormat="1" ht="57" customHeight="1">
      <c r="A10" s="52">
        <v>750</v>
      </c>
      <c r="B10" s="53">
        <v>75011</v>
      </c>
      <c r="C10" s="54">
        <v>2350</v>
      </c>
      <c r="D10" s="55" t="s">
        <v>100</v>
      </c>
      <c r="E10" s="56">
        <v>245000</v>
      </c>
    </row>
    <row r="11" spans="1:5" s="41" customFormat="1" ht="21.75" customHeight="1">
      <c r="A11" s="52">
        <v>852</v>
      </c>
      <c r="B11" s="53"/>
      <c r="C11" s="52"/>
      <c r="D11" s="57" t="s">
        <v>101</v>
      </c>
      <c r="E11" s="56">
        <f>SUM(E12:E13)</f>
        <v>18000</v>
      </c>
    </row>
    <row r="12" spans="1:5" s="41" customFormat="1" ht="51.75" customHeight="1">
      <c r="A12" s="58"/>
      <c r="B12" s="53">
        <v>85203</v>
      </c>
      <c r="C12" s="52">
        <v>2350</v>
      </c>
      <c r="D12" s="55" t="s">
        <v>108</v>
      </c>
      <c r="E12" s="56">
        <v>3000</v>
      </c>
    </row>
    <row r="13" spans="1:5" s="41" customFormat="1" ht="57" customHeight="1" thickBot="1">
      <c r="A13" s="58"/>
      <c r="B13" s="53">
        <v>85228</v>
      </c>
      <c r="C13" s="52">
        <v>2350</v>
      </c>
      <c r="D13" s="55" t="s">
        <v>109</v>
      </c>
      <c r="E13" s="56">
        <v>15000</v>
      </c>
    </row>
    <row r="14" spans="1:5" s="41" customFormat="1" ht="27.75" customHeight="1" thickBot="1" thickTop="1">
      <c r="A14" s="59"/>
      <c r="B14" s="60"/>
      <c r="C14" s="60"/>
      <c r="D14" s="61" t="s">
        <v>41</v>
      </c>
      <c r="E14" s="62">
        <f>SUM(E10,E11)</f>
        <v>263000</v>
      </c>
    </row>
    <row r="15" spans="1:5" s="41" customFormat="1" ht="24" customHeight="1" thickBot="1" thickTop="1">
      <c r="A15" s="47" t="s">
        <v>0</v>
      </c>
      <c r="B15" s="48" t="s">
        <v>81</v>
      </c>
      <c r="C15" s="49" t="s">
        <v>87</v>
      </c>
      <c r="D15" s="50" t="s">
        <v>88</v>
      </c>
      <c r="E15" s="51" t="s">
        <v>89</v>
      </c>
    </row>
    <row r="16" spans="1:5" s="41" customFormat="1" ht="57" customHeight="1">
      <c r="A16" s="52">
        <v>750</v>
      </c>
      <c r="B16" s="53">
        <v>75011</v>
      </c>
      <c r="C16" s="52">
        <v>2010</v>
      </c>
      <c r="D16" s="55" t="s">
        <v>93</v>
      </c>
      <c r="E16" s="56">
        <v>260600</v>
      </c>
    </row>
    <row r="17" spans="1:5" s="41" customFormat="1" ht="83.25" customHeight="1">
      <c r="A17" s="52">
        <v>751</v>
      </c>
      <c r="B17" s="53">
        <v>75101</v>
      </c>
      <c r="C17" s="52">
        <v>2010</v>
      </c>
      <c r="D17" s="63" t="s">
        <v>225</v>
      </c>
      <c r="E17" s="56">
        <v>9470</v>
      </c>
    </row>
    <row r="18" spans="1:5" s="41" customFormat="1" ht="24.75" customHeight="1">
      <c r="A18" s="52">
        <v>852</v>
      </c>
      <c r="B18" s="53"/>
      <c r="C18" s="52"/>
      <c r="D18" s="57" t="s">
        <v>101</v>
      </c>
      <c r="E18" s="56">
        <f>SUM(E19,E20,E21,E23,E24)</f>
        <v>13145420</v>
      </c>
    </row>
    <row r="19" spans="1:5" s="41" customFormat="1" ht="53.25" customHeight="1">
      <c r="A19" s="58"/>
      <c r="B19" s="53">
        <v>85203</v>
      </c>
      <c r="C19" s="52">
        <v>2010</v>
      </c>
      <c r="D19" s="55" t="s">
        <v>102</v>
      </c>
      <c r="E19" s="56">
        <v>273240</v>
      </c>
    </row>
    <row r="20" spans="1:5" s="41" customFormat="1" ht="78.75" customHeight="1">
      <c r="A20" s="58"/>
      <c r="B20" s="53">
        <v>85212</v>
      </c>
      <c r="C20" s="52">
        <v>2010</v>
      </c>
      <c r="D20" s="55" t="s">
        <v>284</v>
      </c>
      <c r="E20" s="56">
        <v>11090030</v>
      </c>
    </row>
    <row r="21" spans="1:5" s="41" customFormat="1" ht="87.75" customHeight="1" thickBot="1">
      <c r="A21" s="64"/>
      <c r="B21" s="65">
        <v>85213</v>
      </c>
      <c r="C21" s="66">
        <v>2010</v>
      </c>
      <c r="D21" s="67" t="s">
        <v>198</v>
      </c>
      <c r="E21" s="68">
        <v>97440</v>
      </c>
    </row>
    <row r="22" spans="1:5" s="41" customFormat="1" ht="27.75" customHeight="1" thickBot="1">
      <c r="A22" s="47" t="s">
        <v>0</v>
      </c>
      <c r="B22" s="48" t="s">
        <v>81</v>
      </c>
      <c r="C22" s="49" t="s">
        <v>87</v>
      </c>
      <c r="D22" s="50" t="s">
        <v>88</v>
      </c>
      <c r="E22" s="51" t="s">
        <v>89</v>
      </c>
    </row>
    <row r="23" spans="1:5" s="41" customFormat="1" ht="67.5" customHeight="1">
      <c r="A23" s="367"/>
      <c r="B23" s="364">
        <v>85214</v>
      </c>
      <c r="C23" s="364">
        <v>2010</v>
      </c>
      <c r="D23" s="365" t="s">
        <v>199</v>
      </c>
      <c r="E23" s="366">
        <v>1548310</v>
      </c>
    </row>
    <row r="24" spans="1:5" s="41" customFormat="1" ht="69.75" customHeight="1" thickBot="1">
      <c r="A24" s="368"/>
      <c r="B24" s="361">
        <v>85228</v>
      </c>
      <c r="C24" s="81">
        <v>2010</v>
      </c>
      <c r="D24" s="362" t="s">
        <v>103</v>
      </c>
      <c r="E24" s="363">
        <v>136400</v>
      </c>
    </row>
    <row r="25" spans="1:5" s="41" customFormat="1" ht="32.25" customHeight="1" thickBot="1" thickTop="1">
      <c r="A25" s="59"/>
      <c r="B25" s="60"/>
      <c r="C25" s="60"/>
      <c r="D25" s="61" t="s">
        <v>41</v>
      </c>
      <c r="E25" s="62">
        <f>SUM(E16,E17,E18,)</f>
        <v>13415490</v>
      </c>
    </row>
    <row r="26" spans="1:5" s="41" customFormat="1" ht="26.25" customHeight="1" thickBot="1" thickTop="1">
      <c r="A26" s="47" t="s">
        <v>0</v>
      </c>
      <c r="B26" s="1019" t="s">
        <v>81</v>
      </c>
      <c r="C26" s="1020"/>
      <c r="D26" s="50" t="s">
        <v>88</v>
      </c>
      <c r="E26" s="51" t="s">
        <v>90</v>
      </c>
    </row>
    <row r="27" spans="1:5" s="41" customFormat="1" ht="18.75">
      <c r="A27" s="52">
        <v>750</v>
      </c>
      <c r="B27" s="69"/>
      <c r="C27" s="70"/>
      <c r="D27" s="32" t="s">
        <v>9</v>
      </c>
      <c r="E27" s="33">
        <f>SUM(E28)</f>
        <v>260600</v>
      </c>
    </row>
    <row r="28" spans="1:5" s="41" customFormat="1" ht="18.75">
      <c r="A28" s="71"/>
      <c r="B28" s="1021">
        <v>75011</v>
      </c>
      <c r="C28" s="1022"/>
      <c r="D28" s="32" t="s">
        <v>91</v>
      </c>
      <c r="E28" s="33">
        <f>SUM(E29)</f>
        <v>260600</v>
      </c>
    </row>
    <row r="29" spans="1:5" s="41" customFormat="1" ht="18.75">
      <c r="A29" s="58"/>
      <c r="B29" s="72"/>
      <c r="C29" s="73"/>
      <c r="D29" s="34" t="s">
        <v>94</v>
      </c>
      <c r="E29" s="35">
        <f>SUM(E30:E34)</f>
        <v>260600</v>
      </c>
    </row>
    <row r="30" spans="1:5" s="41" customFormat="1" ht="18.75">
      <c r="A30" s="58"/>
      <c r="B30" s="74"/>
      <c r="C30" s="75"/>
      <c r="D30" s="36" t="s">
        <v>53</v>
      </c>
      <c r="E30" s="37"/>
    </row>
    <row r="31" spans="1:5" s="41" customFormat="1" ht="18.75">
      <c r="A31" s="58"/>
      <c r="B31" s="74"/>
      <c r="C31" s="75"/>
      <c r="D31" s="36" t="s">
        <v>95</v>
      </c>
      <c r="E31" s="37">
        <v>200000</v>
      </c>
    </row>
    <row r="32" spans="1:5" s="41" customFormat="1" ht="18.75">
      <c r="A32" s="58"/>
      <c r="B32" s="74"/>
      <c r="C32" s="76"/>
      <c r="D32" s="32" t="s">
        <v>98</v>
      </c>
      <c r="E32" s="37">
        <v>17600</v>
      </c>
    </row>
    <row r="33" spans="1:5" s="41" customFormat="1" ht="18.75">
      <c r="A33" s="77"/>
      <c r="B33" s="78"/>
      <c r="C33" s="78"/>
      <c r="D33" s="32" t="s">
        <v>96</v>
      </c>
      <c r="E33" s="33">
        <v>38000</v>
      </c>
    </row>
    <row r="34" spans="1:5" s="41" customFormat="1" ht="18.75">
      <c r="A34" s="77"/>
      <c r="B34" s="78"/>
      <c r="C34" s="78"/>
      <c r="D34" s="34" t="s">
        <v>97</v>
      </c>
      <c r="E34" s="35">
        <v>5000</v>
      </c>
    </row>
    <row r="35" spans="1:5" s="41" customFormat="1" ht="37.5">
      <c r="A35" s="71">
        <v>751</v>
      </c>
      <c r="B35" s="87"/>
      <c r="C35" s="87"/>
      <c r="D35" s="86" t="s">
        <v>104</v>
      </c>
      <c r="E35" s="33">
        <f>SUM(E36)</f>
        <v>9470</v>
      </c>
    </row>
    <row r="36" spans="1:5" s="41" customFormat="1" ht="18.75">
      <c r="A36" s="71"/>
      <c r="B36" s="1021">
        <v>75101</v>
      </c>
      <c r="C36" s="1022"/>
      <c r="D36" s="32" t="s">
        <v>82</v>
      </c>
      <c r="E36" s="33">
        <f>SUM(E37)</f>
        <v>9470</v>
      </c>
    </row>
    <row r="37" spans="1:5" s="41" customFormat="1" ht="18.75">
      <c r="A37" s="58"/>
      <c r="B37" s="72"/>
      <c r="C37" s="73"/>
      <c r="D37" s="36" t="s">
        <v>94</v>
      </c>
      <c r="E37" s="37">
        <f>SUM(E39:E42)</f>
        <v>9470</v>
      </c>
    </row>
    <row r="38" spans="1:5" s="41" customFormat="1" ht="18.75">
      <c r="A38" s="58"/>
      <c r="B38" s="74"/>
      <c r="C38" s="75"/>
      <c r="D38" s="34" t="s">
        <v>53</v>
      </c>
      <c r="E38" s="35"/>
    </row>
    <row r="39" spans="1:5" s="41" customFormat="1" ht="18.75">
      <c r="A39" s="58"/>
      <c r="B39" s="74"/>
      <c r="C39" s="75"/>
      <c r="D39" s="36" t="s">
        <v>95</v>
      </c>
      <c r="E39" s="37">
        <v>7000</v>
      </c>
    </row>
    <row r="40" spans="1:5" s="41" customFormat="1" ht="18.75">
      <c r="A40" s="77"/>
      <c r="B40" s="79"/>
      <c r="C40" s="80"/>
      <c r="D40" s="32" t="s">
        <v>96</v>
      </c>
      <c r="E40" s="33">
        <v>1200</v>
      </c>
    </row>
    <row r="41" spans="1:5" s="41" customFormat="1" ht="18.75">
      <c r="A41" s="77"/>
      <c r="B41" s="79"/>
      <c r="C41" s="80"/>
      <c r="D41" s="32" t="s">
        <v>97</v>
      </c>
      <c r="E41" s="33">
        <v>170</v>
      </c>
    </row>
    <row r="42" spans="1:5" s="41" customFormat="1" ht="18.75">
      <c r="A42" s="81"/>
      <c r="B42" s="82"/>
      <c r="C42" s="83"/>
      <c r="D42" s="32" t="s">
        <v>99</v>
      </c>
      <c r="E42" s="37">
        <v>1100</v>
      </c>
    </row>
    <row r="43" spans="1:5" s="41" customFormat="1" ht="18.75">
      <c r="A43" s="71">
        <v>852</v>
      </c>
      <c r="B43" s="1021"/>
      <c r="C43" s="1022"/>
      <c r="D43" s="36" t="s">
        <v>101</v>
      </c>
      <c r="E43" s="37">
        <f>SUM(E44,E52,E62,E66,E70)</f>
        <v>13145420</v>
      </c>
    </row>
    <row r="44" spans="1:5" s="41" customFormat="1" ht="18.75">
      <c r="A44" s="71"/>
      <c r="B44" s="1021">
        <v>85203</v>
      </c>
      <c r="C44" s="1022"/>
      <c r="D44" s="36" t="s">
        <v>83</v>
      </c>
      <c r="E44" s="37">
        <f>SUM(E45)</f>
        <v>273240</v>
      </c>
    </row>
    <row r="45" spans="1:5" s="41" customFormat="1" ht="18.75">
      <c r="A45" s="58"/>
      <c r="B45" s="72"/>
      <c r="C45" s="73"/>
      <c r="D45" s="34" t="s">
        <v>94</v>
      </c>
      <c r="E45" s="35">
        <f>SUM(E47:E51)</f>
        <v>273240</v>
      </c>
    </row>
    <row r="46" spans="1:5" s="41" customFormat="1" ht="18.75">
      <c r="A46" s="58"/>
      <c r="B46" s="74"/>
      <c r="C46" s="75"/>
      <c r="D46" s="36" t="s">
        <v>53</v>
      </c>
      <c r="E46" s="37"/>
    </row>
    <row r="47" spans="1:5" s="41" customFormat="1" ht="18.75">
      <c r="A47" s="58"/>
      <c r="B47" s="74"/>
      <c r="C47" s="75"/>
      <c r="D47" s="36" t="s">
        <v>95</v>
      </c>
      <c r="E47" s="37">
        <v>150000</v>
      </c>
    </row>
    <row r="48" spans="1:5" s="41" customFormat="1" ht="18.75">
      <c r="A48" s="58"/>
      <c r="B48" s="74"/>
      <c r="C48" s="75"/>
      <c r="D48" s="34" t="s">
        <v>98</v>
      </c>
      <c r="E48" s="39">
        <v>11600</v>
      </c>
    </row>
    <row r="49" spans="1:5" s="41" customFormat="1" ht="18.75">
      <c r="A49" s="77"/>
      <c r="B49" s="79"/>
      <c r="C49" s="80"/>
      <c r="D49" s="32" t="s">
        <v>96</v>
      </c>
      <c r="E49" s="33">
        <v>28600</v>
      </c>
    </row>
    <row r="50" spans="1:5" s="41" customFormat="1" ht="18.75">
      <c r="A50" s="77"/>
      <c r="B50" s="78"/>
      <c r="C50" s="78"/>
      <c r="D50" s="32" t="s">
        <v>97</v>
      </c>
      <c r="E50" s="33">
        <v>3940</v>
      </c>
    </row>
    <row r="51" spans="1:5" s="41" customFormat="1" ht="18.75">
      <c r="A51" s="77"/>
      <c r="B51" s="74"/>
      <c r="C51" s="75"/>
      <c r="D51" s="34" t="s">
        <v>99</v>
      </c>
      <c r="E51" s="39">
        <v>79100</v>
      </c>
    </row>
    <row r="52" spans="1:5" s="41" customFormat="1" ht="47.25" customHeight="1">
      <c r="A52" s="77"/>
      <c r="B52" s="1021">
        <v>85212</v>
      </c>
      <c r="C52" s="1022"/>
      <c r="D52" s="86" t="s">
        <v>204</v>
      </c>
      <c r="E52" s="33">
        <f>SUM(E53)</f>
        <v>11090030</v>
      </c>
    </row>
    <row r="53" spans="1:5" s="41" customFormat="1" ht="19.5" thickBot="1">
      <c r="A53" s="85"/>
      <c r="B53" s="232"/>
      <c r="C53" s="233"/>
      <c r="D53" s="209" t="s">
        <v>94</v>
      </c>
      <c r="E53" s="189">
        <f>SUM(E56:E61)</f>
        <v>11090030</v>
      </c>
    </row>
    <row r="54" spans="1:5" s="41" customFormat="1" ht="22.5" customHeight="1" thickBot="1">
      <c r="A54" s="47" t="s">
        <v>0</v>
      </c>
      <c r="B54" s="1025" t="s">
        <v>81</v>
      </c>
      <c r="C54" s="1026"/>
      <c r="D54" s="50" t="s">
        <v>88</v>
      </c>
      <c r="E54" s="51" t="s">
        <v>90</v>
      </c>
    </row>
    <row r="55" spans="1:5" s="41" customFormat="1" ht="18.75">
      <c r="A55" s="77"/>
      <c r="B55" s="74"/>
      <c r="C55" s="75"/>
      <c r="D55" s="36" t="s">
        <v>53</v>
      </c>
      <c r="E55" s="37"/>
    </row>
    <row r="56" spans="1:5" s="41" customFormat="1" ht="18.75">
      <c r="A56" s="77"/>
      <c r="B56" s="74"/>
      <c r="C56" s="75"/>
      <c r="D56" s="36" t="s">
        <v>95</v>
      </c>
      <c r="E56" s="37">
        <v>123600</v>
      </c>
    </row>
    <row r="57" spans="1:5" s="41" customFormat="1" ht="18.75">
      <c r="A57" s="77"/>
      <c r="B57" s="74"/>
      <c r="C57" s="75"/>
      <c r="D57" s="34" t="s">
        <v>98</v>
      </c>
      <c r="E57" s="39">
        <v>5140</v>
      </c>
    </row>
    <row r="58" spans="1:5" s="41" customFormat="1" ht="18.75">
      <c r="A58" s="77"/>
      <c r="B58" s="79"/>
      <c r="C58" s="80"/>
      <c r="D58" s="32" t="s">
        <v>96</v>
      </c>
      <c r="E58" s="33">
        <v>22800</v>
      </c>
    </row>
    <row r="59" spans="1:5" s="41" customFormat="1" ht="18.75">
      <c r="A59" s="77"/>
      <c r="B59" s="78"/>
      <c r="C59" s="78"/>
      <c r="D59" s="32" t="s">
        <v>97</v>
      </c>
      <c r="E59" s="33">
        <v>3100</v>
      </c>
    </row>
    <row r="60" spans="1:5" s="41" customFormat="1" ht="18.75">
      <c r="A60" s="77"/>
      <c r="B60" s="78"/>
      <c r="C60" s="78"/>
      <c r="D60" s="32" t="s">
        <v>224</v>
      </c>
      <c r="E60" s="33">
        <v>4100</v>
      </c>
    </row>
    <row r="61" spans="1:5" s="41" customFormat="1" ht="18.75">
      <c r="A61" s="77"/>
      <c r="B61" s="84"/>
      <c r="C61" s="83"/>
      <c r="D61" s="32" t="s">
        <v>99</v>
      </c>
      <c r="E61" s="37">
        <v>10931290</v>
      </c>
    </row>
    <row r="62" spans="1:5" s="41" customFormat="1" ht="56.25">
      <c r="A62" s="58"/>
      <c r="B62" s="1023">
        <v>85213</v>
      </c>
      <c r="C62" s="1024"/>
      <c r="D62" s="88" t="s">
        <v>200</v>
      </c>
      <c r="E62" s="37">
        <f>SUM(E63)</f>
        <v>97440</v>
      </c>
    </row>
    <row r="63" spans="1:5" s="41" customFormat="1" ht="18.75">
      <c r="A63" s="58"/>
      <c r="B63" s="72"/>
      <c r="C63" s="73"/>
      <c r="D63" s="34" t="s">
        <v>94</v>
      </c>
      <c r="E63" s="35">
        <f>SUM(E65)</f>
        <v>97440</v>
      </c>
    </row>
    <row r="64" spans="1:5" s="41" customFormat="1" ht="18.75">
      <c r="A64" s="58"/>
      <c r="B64" s="74"/>
      <c r="C64" s="75"/>
      <c r="D64" s="36" t="s">
        <v>53</v>
      </c>
      <c r="E64" s="37"/>
    </row>
    <row r="65" spans="1:5" s="41" customFormat="1" ht="18.75">
      <c r="A65" s="58"/>
      <c r="B65" s="82"/>
      <c r="C65" s="83"/>
      <c r="D65" s="32" t="s">
        <v>99</v>
      </c>
      <c r="E65" s="37">
        <v>97440</v>
      </c>
    </row>
    <row r="66" spans="1:5" s="41" customFormat="1" ht="37.5">
      <c r="A66" s="58"/>
      <c r="B66" s="1021">
        <v>85214</v>
      </c>
      <c r="C66" s="1022"/>
      <c r="D66" s="88" t="s">
        <v>105</v>
      </c>
      <c r="E66" s="37">
        <f>SUM(E67)</f>
        <v>1548310</v>
      </c>
    </row>
    <row r="67" spans="1:5" s="41" customFormat="1" ht="18.75">
      <c r="A67" s="58"/>
      <c r="B67" s="72"/>
      <c r="C67" s="73"/>
      <c r="D67" s="38" t="s">
        <v>94</v>
      </c>
      <c r="E67" s="39">
        <f>SUM(E69)</f>
        <v>1548310</v>
      </c>
    </row>
    <row r="68" spans="1:5" s="41" customFormat="1" ht="18.75">
      <c r="A68" s="58"/>
      <c r="B68" s="74"/>
      <c r="C68" s="75"/>
      <c r="D68" s="36" t="s">
        <v>53</v>
      </c>
      <c r="E68" s="37"/>
    </row>
    <row r="69" spans="1:5" s="41" customFormat="1" ht="18.75">
      <c r="A69" s="58"/>
      <c r="B69" s="84"/>
      <c r="C69" s="83"/>
      <c r="D69" s="32" t="s">
        <v>99</v>
      </c>
      <c r="E69" s="37">
        <v>1548310</v>
      </c>
    </row>
    <row r="70" spans="1:5" s="41" customFormat="1" ht="18.75">
      <c r="A70" s="58"/>
      <c r="B70" s="1021">
        <v>85228</v>
      </c>
      <c r="C70" s="1022"/>
      <c r="D70" s="36" t="s">
        <v>84</v>
      </c>
      <c r="E70" s="37">
        <f>SUM(E71)</f>
        <v>136400</v>
      </c>
    </row>
    <row r="71" spans="1:5" s="41" customFormat="1" ht="18.75">
      <c r="A71" s="58"/>
      <c r="B71" s="72"/>
      <c r="C71" s="73"/>
      <c r="D71" s="34" t="s">
        <v>94</v>
      </c>
      <c r="E71" s="35">
        <f>SUM(E73:E78)</f>
        <v>136400</v>
      </c>
    </row>
    <row r="72" spans="1:5" s="41" customFormat="1" ht="18.75">
      <c r="A72" s="58"/>
      <c r="B72" s="74"/>
      <c r="C72" s="75"/>
      <c r="D72" s="36" t="s">
        <v>53</v>
      </c>
      <c r="E72" s="37"/>
    </row>
    <row r="73" spans="1:5" s="41" customFormat="1" ht="18.75">
      <c r="A73" s="58"/>
      <c r="B73" s="74"/>
      <c r="C73" s="75"/>
      <c r="D73" s="36" t="s">
        <v>95</v>
      </c>
      <c r="E73" s="37">
        <v>101200</v>
      </c>
    </row>
    <row r="74" spans="1:5" s="41" customFormat="1" ht="18.75">
      <c r="A74" s="58"/>
      <c r="B74" s="74"/>
      <c r="C74" s="76"/>
      <c r="D74" s="32" t="s">
        <v>98</v>
      </c>
      <c r="E74" s="37">
        <v>7800</v>
      </c>
    </row>
    <row r="75" spans="1:5" s="41" customFormat="1" ht="18.75">
      <c r="A75" s="77"/>
      <c r="B75" s="78"/>
      <c r="C75" s="78"/>
      <c r="D75" s="32" t="s">
        <v>96</v>
      </c>
      <c r="E75" s="33">
        <v>19300</v>
      </c>
    </row>
    <row r="76" spans="1:5" s="41" customFormat="1" ht="18.75">
      <c r="A76" s="77"/>
      <c r="B76" s="78"/>
      <c r="C76" s="78"/>
      <c r="D76" s="32" t="s">
        <v>97</v>
      </c>
      <c r="E76" s="33">
        <v>2700</v>
      </c>
    </row>
    <row r="77" spans="1:5" s="41" customFormat="1" ht="18.75">
      <c r="A77" s="77"/>
      <c r="B77" s="78"/>
      <c r="C77" s="78"/>
      <c r="D77" s="32" t="s">
        <v>224</v>
      </c>
      <c r="E77" s="33">
        <v>3400</v>
      </c>
    </row>
    <row r="78" spans="1:5" s="41" customFormat="1" ht="19.5" thickBot="1">
      <c r="A78" s="231"/>
      <c r="B78" s="78"/>
      <c r="C78" s="78"/>
      <c r="D78" s="209" t="s">
        <v>99</v>
      </c>
      <c r="E78" s="230">
        <v>2000</v>
      </c>
    </row>
    <row r="79" spans="1:5" s="41" customFormat="1" ht="31.5" customHeight="1" thickBot="1" thickTop="1">
      <c r="A79" s="59"/>
      <c r="B79" s="60"/>
      <c r="C79" s="60"/>
      <c r="D79" s="61" t="s">
        <v>41</v>
      </c>
      <c r="E79" s="62">
        <f>SUM(E27,E35,E43)</f>
        <v>13415490</v>
      </c>
    </row>
    <row r="80" ht="13.5" thickTop="1"/>
  </sheetData>
  <mergeCells count="15">
    <mergeCell ref="B70:C70"/>
    <mergeCell ref="B36:C36"/>
    <mergeCell ref="B43:C43"/>
    <mergeCell ref="B44:C44"/>
    <mergeCell ref="B52:C52"/>
    <mergeCell ref="B54:C54"/>
    <mergeCell ref="B26:C26"/>
    <mergeCell ref="B28:C28"/>
    <mergeCell ref="B62:C62"/>
    <mergeCell ref="B66:C66"/>
    <mergeCell ref="A6:E6"/>
    <mergeCell ref="D1:E1"/>
    <mergeCell ref="D2:E2"/>
    <mergeCell ref="A4:E4"/>
    <mergeCell ref="A5:E5"/>
  </mergeCells>
  <printOptions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F16"/>
  <sheetViews>
    <sheetView workbookViewId="0" topLeftCell="A1">
      <selection activeCell="F1" sqref="F1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13.25390625" style="0" customWidth="1"/>
    <col min="4" max="5" width="12.875" style="0" customWidth="1"/>
    <col min="6" max="6" width="11.00390625" style="0" customWidth="1"/>
  </cols>
  <sheetData>
    <row r="1" spans="1:6" ht="15.75">
      <c r="A1" s="10"/>
      <c r="B1" s="11"/>
      <c r="C1" s="95"/>
      <c r="D1" s="95"/>
      <c r="E1" s="95"/>
      <c r="F1" s="40" t="s">
        <v>438</v>
      </c>
    </row>
    <row r="2" spans="1:6" ht="15.75">
      <c r="A2" s="10"/>
      <c r="B2" s="11"/>
      <c r="C2" s="95"/>
      <c r="D2" s="95"/>
      <c r="E2" s="95"/>
      <c r="F2" s="40" t="s">
        <v>293</v>
      </c>
    </row>
    <row r="3" spans="1:6" ht="15.75">
      <c r="A3" s="10"/>
      <c r="B3" s="11"/>
      <c r="C3" s="11"/>
      <c r="D3" s="11"/>
      <c r="E3" s="11"/>
      <c r="F3" s="11"/>
    </row>
    <row r="4" spans="1:6" ht="20.25">
      <c r="A4" s="13" t="s">
        <v>44</v>
      </c>
      <c r="B4" s="96"/>
      <c r="C4" s="12"/>
      <c r="D4" s="12"/>
      <c r="E4" s="12"/>
      <c r="F4" s="12"/>
    </row>
    <row r="5" spans="1:6" ht="20.25">
      <c r="A5" s="13" t="s">
        <v>325</v>
      </c>
      <c r="B5" s="13"/>
      <c r="C5" s="12"/>
      <c r="D5" s="12"/>
      <c r="E5" s="12"/>
      <c r="F5" s="12"/>
    </row>
    <row r="6" spans="1:6" ht="15.75">
      <c r="A6" s="10"/>
      <c r="B6" s="11"/>
      <c r="C6" s="11"/>
      <c r="D6" s="11"/>
      <c r="E6" s="11"/>
      <c r="F6" s="11"/>
    </row>
    <row r="7" spans="1:6" ht="19.5" thickBot="1">
      <c r="A7" s="10"/>
      <c r="B7" s="11"/>
      <c r="C7" s="14"/>
      <c r="D7" s="14"/>
      <c r="E7" s="14"/>
      <c r="F7" s="14" t="s">
        <v>42</v>
      </c>
    </row>
    <row r="8" spans="1:6" ht="48" thickBot="1">
      <c r="A8" s="15" t="s">
        <v>45</v>
      </c>
      <c r="B8" s="97" t="s">
        <v>46</v>
      </c>
      <c r="C8" s="98" t="s">
        <v>47</v>
      </c>
      <c r="D8" s="98" t="s">
        <v>48</v>
      </c>
      <c r="E8" s="98" t="s">
        <v>49</v>
      </c>
      <c r="F8" s="99" t="s">
        <v>50</v>
      </c>
    </row>
    <row r="9" spans="1:6" ht="19.5" thickTop="1">
      <c r="A9" s="16" t="s">
        <v>51</v>
      </c>
      <c r="B9" s="100" t="s">
        <v>52</v>
      </c>
      <c r="C9" s="101">
        <f>SUM(C11:C13)</f>
        <v>11979400</v>
      </c>
      <c r="D9" s="102">
        <f>SUM(D11:D13)</f>
        <v>1815000</v>
      </c>
      <c r="E9" s="101">
        <f>SUM(E11:E13)</f>
        <v>11959000</v>
      </c>
      <c r="F9" s="103" t="s">
        <v>43</v>
      </c>
    </row>
    <row r="10" spans="1:6" ht="17.25" thickBot="1">
      <c r="A10" s="17"/>
      <c r="B10" s="104" t="s">
        <v>53</v>
      </c>
      <c r="C10" s="105"/>
      <c r="D10" s="105"/>
      <c r="E10" s="105"/>
      <c r="F10" s="106"/>
    </row>
    <row r="11" spans="1:6" ht="32.25" customHeight="1" thickTop="1">
      <c r="A11" s="213">
        <v>1</v>
      </c>
      <c r="B11" s="217" t="s">
        <v>202</v>
      </c>
      <c r="C11" s="214">
        <v>10361400</v>
      </c>
      <c r="D11" s="214">
        <v>670000</v>
      </c>
      <c r="E11" s="215">
        <v>10346000</v>
      </c>
      <c r="F11" s="216" t="s">
        <v>43</v>
      </c>
    </row>
    <row r="12" spans="1:6" ht="18.75">
      <c r="A12" s="218">
        <v>2</v>
      </c>
      <c r="B12" s="219" t="s">
        <v>54</v>
      </c>
      <c r="C12" s="220">
        <v>1082000</v>
      </c>
      <c r="D12" s="220">
        <v>725000</v>
      </c>
      <c r="E12" s="221">
        <v>1082000</v>
      </c>
      <c r="F12" s="222" t="s">
        <v>43</v>
      </c>
    </row>
    <row r="13" spans="1:6" ht="19.5" thickBot="1">
      <c r="A13" s="18">
        <v>3</v>
      </c>
      <c r="B13" s="107" t="s">
        <v>55</v>
      </c>
      <c r="C13" s="108">
        <v>536000</v>
      </c>
      <c r="D13" s="108">
        <v>420000</v>
      </c>
      <c r="E13" s="109">
        <v>531000</v>
      </c>
      <c r="F13" s="110" t="s">
        <v>43</v>
      </c>
    </row>
    <row r="14" spans="1:6" ht="27" customHeight="1" thickBot="1" thickTop="1">
      <c r="A14" s="19" t="s">
        <v>56</v>
      </c>
      <c r="B14" s="111" t="s">
        <v>324</v>
      </c>
      <c r="C14" s="112">
        <f>SUM(C15:C15)</f>
        <v>640000</v>
      </c>
      <c r="D14" s="113" t="s">
        <v>57</v>
      </c>
      <c r="E14" s="114">
        <f>SUM(E15:E15)</f>
        <v>640000</v>
      </c>
      <c r="F14" s="115" t="s">
        <v>43</v>
      </c>
    </row>
    <row r="15" spans="1:6" ht="39" customHeight="1" thickBot="1" thickTop="1">
      <c r="A15" s="20">
        <v>1</v>
      </c>
      <c r="B15" s="116" t="s">
        <v>58</v>
      </c>
      <c r="C15" s="117">
        <v>640000</v>
      </c>
      <c r="D15" s="118" t="s">
        <v>57</v>
      </c>
      <c r="E15" s="119">
        <v>640000</v>
      </c>
      <c r="F15" s="120" t="s">
        <v>43</v>
      </c>
    </row>
    <row r="16" spans="1:6" ht="34.5" customHeight="1" thickBot="1" thickTop="1">
      <c r="A16" s="21"/>
      <c r="B16" s="28" t="s">
        <v>41</v>
      </c>
      <c r="C16" s="121">
        <f>SUM(C9,C14)</f>
        <v>12619400</v>
      </c>
      <c r="D16" s="122">
        <f>SUM(D9,D14)</f>
        <v>1815000</v>
      </c>
      <c r="E16" s="123">
        <f>SUM(E9,E14)</f>
        <v>12599000</v>
      </c>
      <c r="F16" s="124" t="s">
        <v>43</v>
      </c>
    </row>
  </sheetData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/>
  <dimension ref="A1:E35"/>
  <sheetViews>
    <sheetView workbookViewId="0" topLeftCell="A1">
      <selection activeCell="E1" sqref="E1"/>
    </sheetView>
  </sheetViews>
  <sheetFormatPr defaultColWidth="9.00390625" defaultRowHeight="12.75"/>
  <cols>
    <col min="1" max="1" width="5.875" style="0" customWidth="1"/>
    <col min="2" max="2" width="8.625" style="0" customWidth="1"/>
    <col min="3" max="3" width="6.25390625" style="0" customWidth="1"/>
    <col min="4" max="4" width="59.625" style="0" customWidth="1"/>
    <col min="5" max="5" width="12.00390625" style="0" customWidth="1"/>
  </cols>
  <sheetData>
    <row r="1" spans="3:5" ht="15.75">
      <c r="C1" s="22"/>
      <c r="D1" s="125"/>
      <c r="E1" s="40" t="s">
        <v>439</v>
      </c>
    </row>
    <row r="2" spans="3:5" ht="15.75">
      <c r="C2" s="22"/>
      <c r="D2" s="23"/>
      <c r="E2" s="40" t="s">
        <v>293</v>
      </c>
    </row>
    <row r="3" spans="3:5" ht="29.25" customHeight="1">
      <c r="C3" s="22"/>
      <c r="D3" s="23"/>
      <c r="E3" s="23"/>
    </row>
    <row r="4" spans="1:5" ht="45" customHeight="1">
      <c r="A4" s="1027" t="s">
        <v>412</v>
      </c>
      <c r="B4" s="943"/>
      <c r="C4" s="943"/>
      <c r="D4" s="943"/>
      <c r="E4" s="943"/>
    </row>
    <row r="5" spans="3:5" ht="22.5">
      <c r="C5" s="24"/>
      <c r="D5" s="24"/>
      <c r="E5" s="25"/>
    </row>
    <row r="6" spans="3:5" ht="19.5" thickBot="1">
      <c r="C6" s="26"/>
      <c r="D6" s="26"/>
      <c r="E6" s="27"/>
    </row>
    <row r="7" spans="1:5" ht="21" thickBot="1">
      <c r="A7" s="759" t="s">
        <v>0</v>
      </c>
      <c r="B7" s="757" t="s">
        <v>81</v>
      </c>
      <c r="C7" s="755" t="s">
        <v>67</v>
      </c>
      <c r="D7" s="126" t="s">
        <v>68</v>
      </c>
      <c r="E7" s="776" t="s">
        <v>65</v>
      </c>
    </row>
    <row r="8" spans="1:5" ht="24" customHeight="1">
      <c r="A8" s="758">
        <v>900</v>
      </c>
      <c r="B8" s="756">
        <v>90011</v>
      </c>
      <c r="C8" s="801" t="s">
        <v>377</v>
      </c>
      <c r="D8" s="748" t="s">
        <v>411</v>
      </c>
      <c r="E8" s="747">
        <v>113000</v>
      </c>
    </row>
    <row r="9" spans="1:5" ht="24" customHeight="1">
      <c r="A9" s="750"/>
      <c r="B9" s="751"/>
      <c r="C9" s="802" t="s">
        <v>384</v>
      </c>
      <c r="D9" s="803" t="s">
        <v>121</v>
      </c>
      <c r="E9" s="137">
        <f>SUM(E11)</f>
        <v>400000</v>
      </c>
    </row>
    <row r="10" spans="1:5" ht="16.5" customHeight="1">
      <c r="A10" s="752"/>
      <c r="B10" s="753"/>
      <c r="C10" s="743"/>
      <c r="D10" s="749" t="s">
        <v>53</v>
      </c>
      <c r="E10" s="132"/>
    </row>
    <row r="11" spans="1:5" ht="39.75" customHeight="1" thickBot="1">
      <c r="A11" s="762"/>
      <c r="B11" s="763"/>
      <c r="C11" s="760">
        <v>2960</v>
      </c>
      <c r="D11" s="813" t="s">
        <v>408</v>
      </c>
      <c r="E11" s="132">
        <v>400000</v>
      </c>
    </row>
    <row r="12" spans="1:5" s="761" customFormat="1" ht="21.75" customHeight="1" thickBot="1">
      <c r="A12" s="764"/>
      <c r="B12" s="794"/>
      <c r="C12" s="793" t="s">
        <v>409</v>
      </c>
      <c r="D12" s="793" t="s">
        <v>397</v>
      </c>
      <c r="E12" s="765">
        <f>SUM(E8,E9)</f>
        <v>513000</v>
      </c>
    </row>
    <row r="13" spans="1:5" ht="18.75">
      <c r="A13" s="767">
        <v>900</v>
      </c>
      <c r="B13" s="768">
        <v>90011</v>
      </c>
      <c r="C13" s="800" t="s">
        <v>377</v>
      </c>
      <c r="D13" s="771" t="s">
        <v>90</v>
      </c>
      <c r="E13" s="766">
        <f>SUM(E15,E24,E28,)</f>
        <v>503000</v>
      </c>
    </row>
    <row r="14" spans="1:5" ht="18.75">
      <c r="A14" s="769"/>
      <c r="B14" s="770"/>
      <c r="C14" s="741"/>
      <c r="D14" s="127" t="s">
        <v>69</v>
      </c>
      <c r="E14" s="128"/>
    </row>
    <row r="15" spans="1:5" ht="18.75">
      <c r="A15" s="762"/>
      <c r="B15" s="763"/>
      <c r="C15" s="742"/>
      <c r="D15" s="129" t="s">
        <v>70</v>
      </c>
      <c r="E15" s="130">
        <f>SUM(E17:E23)</f>
        <v>90000</v>
      </c>
    </row>
    <row r="16" spans="1:5" ht="18.75">
      <c r="A16" s="762"/>
      <c r="B16" s="763"/>
      <c r="C16" s="741"/>
      <c r="D16" s="127" t="s">
        <v>71</v>
      </c>
      <c r="E16" s="128"/>
    </row>
    <row r="17" spans="1:5" ht="18.75">
      <c r="A17" s="762"/>
      <c r="B17" s="763"/>
      <c r="C17" s="743">
        <v>4170</v>
      </c>
      <c r="D17" s="131" t="s">
        <v>328</v>
      </c>
      <c r="E17" s="132">
        <v>40000</v>
      </c>
    </row>
    <row r="18" spans="1:5" ht="18.75">
      <c r="A18" s="762"/>
      <c r="B18" s="763"/>
      <c r="C18" s="743">
        <v>4110</v>
      </c>
      <c r="D18" s="131" t="s">
        <v>72</v>
      </c>
      <c r="E18" s="132">
        <v>6000</v>
      </c>
    </row>
    <row r="19" spans="1:5" ht="18.75">
      <c r="A19" s="762"/>
      <c r="B19" s="763"/>
      <c r="C19" s="743">
        <v>4120</v>
      </c>
      <c r="D19" s="131" t="s">
        <v>73</v>
      </c>
      <c r="E19" s="132">
        <v>900</v>
      </c>
    </row>
    <row r="20" spans="1:5" ht="18.75">
      <c r="A20" s="762"/>
      <c r="B20" s="763"/>
      <c r="C20" s="743">
        <v>4210</v>
      </c>
      <c r="D20" s="131" t="s">
        <v>74</v>
      </c>
      <c r="E20" s="132">
        <v>20100</v>
      </c>
    </row>
    <row r="21" spans="1:5" ht="18.75">
      <c r="A21" s="762"/>
      <c r="B21" s="763"/>
      <c r="C21" s="743">
        <v>4240</v>
      </c>
      <c r="D21" s="131" t="s">
        <v>107</v>
      </c>
      <c r="E21" s="132">
        <v>3000</v>
      </c>
    </row>
    <row r="22" spans="1:5" ht="18.75">
      <c r="A22" s="762"/>
      <c r="B22" s="763"/>
      <c r="C22" s="743">
        <v>4270</v>
      </c>
      <c r="D22" s="131" t="s">
        <v>80</v>
      </c>
      <c r="E22" s="132">
        <v>2000</v>
      </c>
    </row>
    <row r="23" spans="1:5" ht="18.75">
      <c r="A23" s="762"/>
      <c r="B23" s="763"/>
      <c r="C23" s="742">
        <v>4300</v>
      </c>
      <c r="D23" s="133" t="s">
        <v>75</v>
      </c>
      <c r="E23" s="130">
        <v>18000</v>
      </c>
    </row>
    <row r="24" spans="1:5" ht="18.75">
      <c r="A24" s="762"/>
      <c r="B24" s="763"/>
      <c r="C24" s="742"/>
      <c r="D24" s="129" t="s">
        <v>76</v>
      </c>
      <c r="E24" s="130">
        <f>SUM(E26:E27)</f>
        <v>160000</v>
      </c>
    </row>
    <row r="25" spans="1:5" ht="18.75">
      <c r="A25" s="762"/>
      <c r="B25" s="763"/>
      <c r="C25" s="744"/>
      <c r="D25" s="134" t="s">
        <v>71</v>
      </c>
      <c r="E25" s="135"/>
    </row>
    <row r="26" spans="1:5" ht="18.75">
      <c r="A26" s="762"/>
      <c r="B26" s="763"/>
      <c r="C26" s="743">
        <v>4210</v>
      </c>
      <c r="D26" s="131" t="s">
        <v>74</v>
      </c>
      <c r="E26" s="132">
        <v>20000</v>
      </c>
    </row>
    <row r="27" spans="1:5" ht="18.75">
      <c r="A27" s="762"/>
      <c r="B27" s="763"/>
      <c r="C27" s="743">
        <v>4300</v>
      </c>
      <c r="D27" s="131" t="s">
        <v>75</v>
      </c>
      <c r="E27" s="132">
        <v>140000</v>
      </c>
    </row>
    <row r="28" spans="1:5" ht="18.75">
      <c r="A28" s="762"/>
      <c r="B28" s="763"/>
      <c r="C28" s="745"/>
      <c r="D28" s="136" t="s">
        <v>77</v>
      </c>
      <c r="E28" s="137">
        <f>SUM(E30:E33)</f>
        <v>253000</v>
      </c>
    </row>
    <row r="29" spans="1:5" ht="18.75">
      <c r="A29" s="762"/>
      <c r="B29" s="763"/>
      <c r="C29" s="744"/>
      <c r="D29" s="134" t="s">
        <v>71</v>
      </c>
      <c r="E29" s="135"/>
    </row>
    <row r="30" spans="1:5" ht="33.75">
      <c r="A30" s="762"/>
      <c r="B30" s="763"/>
      <c r="C30" s="743">
        <v>2450</v>
      </c>
      <c r="D30" s="138" t="s">
        <v>223</v>
      </c>
      <c r="E30" s="128">
        <v>60000</v>
      </c>
    </row>
    <row r="31" spans="1:5" ht="18.75">
      <c r="A31" s="762"/>
      <c r="B31" s="763"/>
      <c r="C31" s="743">
        <v>4300</v>
      </c>
      <c r="D31" s="775" t="s">
        <v>429</v>
      </c>
      <c r="E31" s="132">
        <v>20000</v>
      </c>
    </row>
    <row r="32" spans="1:5" ht="18.75">
      <c r="A32" s="762"/>
      <c r="B32" s="763"/>
      <c r="C32" s="743">
        <v>4300</v>
      </c>
      <c r="D32" s="773" t="s">
        <v>78</v>
      </c>
      <c r="E32" s="132">
        <v>158000</v>
      </c>
    </row>
    <row r="33" spans="1:5" ht="18.75">
      <c r="A33" s="740"/>
      <c r="B33" s="754"/>
      <c r="C33" s="742">
        <v>4430</v>
      </c>
      <c r="D33" s="774" t="s">
        <v>79</v>
      </c>
      <c r="E33" s="130">
        <v>15000</v>
      </c>
    </row>
    <row r="34" spans="1:5" ht="19.5" thickBot="1">
      <c r="A34" s="769"/>
      <c r="B34" s="770"/>
      <c r="C34" s="799" t="s">
        <v>384</v>
      </c>
      <c r="D34" s="772" t="s">
        <v>410</v>
      </c>
      <c r="E34" s="132">
        <v>10000</v>
      </c>
    </row>
    <row r="35" spans="1:5" s="798" customFormat="1" ht="24.75" customHeight="1" thickBot="1">
      <c r="A35" s="795"/>
      <c r="B35" s="796"/>
      <c r="C35" s="796" t="s">
        <v>409</v>
      </c>
      <c r="D35" s="796" t="s">
        <v>397</v>
      </c>
      <c r="E35" s="797">
        <f>SUM(E13,E34)</f>
        <v>513000</v>
      </c>
    </row>
  </sheetData>
  <mergeCells count="1">
    <mergeCell ref="A4:E4"/>
  </mergeCells>
  <printOptions/>
  <pageMargins left="0.7874015748031497" right="0.3937007874015748" top="0.43307086614173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Bielecka</dc:creator>
  <cp:keywords/>
  <dc:description/>
  <cp:lastModifiedBy>Przylucka</cp:lastModifiedBy>
  <cp:lastPrinted>2005-03-30T10:09:32Z</cp:lastPrinted>
  <dcterms:created xsi:type="dcterms:W3CDTF">2003-12-03T10:00:49Z</dcterms:created>
  <dcterms:modified xsi:type="dcterms:W3CDTF">2005-04-14T11:45:35Z</dcterms:modified>
  <cp:category/>
  <cp:version/>
  <cp:contentType/>
  <cp:contentStatus/>
</cp:coreProperties>
</file>